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N:\Records\05 ENG\2203-R-KZN-P52\54 DOC\2 DOC\ZNB02213-00000-00-HOD-INF-23-T(Mkhuze)\"/>
    </mc:Choice>
  </mc:AlternateContent>
  <xr:revisionPtr revIDLastSave="0" documentId="13_ncr:1_{F50C0539-A18A-4EAA-8A63-4ECA4FCD1949}" xr6:coauthVersionLast="47" xr6:coauthVersionMax="47" xr10:uidLastSave="{00000000-0000-0000-0000-000000000000}"/>
  <bookViews>
    <workbookView xWindow="-120" yWindow="-120" windowWidth="20640" windowHeight="11160" tabRatio="940" firstSheet="82" activeTab="82" xr2:uid="{00000000-000D-0000-FFFF-FFFF00000000}"/>
  </bookViews>
  <sheets>
    <sheet name="Information" sheetId="228" r:id="rId1"/>
    <sheet name="C1.2" sheetId="159" r:id="rId2"/>
    <sheet name="C1.3" sheetId="161" r:id="rId3"/>
    <sheet name="C1.4" sheetId="162" r:id="rId4"/>
    <sheet name="C1.5" sheetId="163" r:id="rId5"/>
    <sheet name="C1.6" sheetId="164" r:id="rId6"/>
    <sheet name="C1.7" sheetId="165" r:id="rId7"/>
    <sheet name="C2.2" sheetId="238" state="hidden" r:id="rId8"/>
    <sheet name="C2.3" sheetId="239" state="hidden" r:id="rId9"/>
    <sheet name="C2.4" sheetId="240" state="hidden" r:id="rId10"/>
    <sheet name="C4.3" sheetId="213" state="hidden" r:id="rId11"/>
    <sheet name="C2.1" sheetId="237" r:id="rId12"/>
    <sheet name="C3.3(B)" sheetId="275" state="hidden" r:id="rId13"/>
    <sheet name="C8.1 (B)" sheetId="276" state="hidden" r:id="rId14"/>
    <sheet name="C9.1 (B)" sheetId="277" state="hidden" r:id="rId15"/>
    <sheet name="C12.1" sheetId="216" r:id="rId16"/>
    <sheet name="C13.1" sheetId="193" r:id="rId17"/>
    <sheet name="C13.2" sheetId="194" r:id="rId18"/>
    <sheet name="C13.3" sheetId="195" r:id="rId19"/>
    <sheet name="C13.4" sheetId="196" r:id="rId20"/>
    <sheet name="C13.6" sheetId="198" r:id="rId21"/>
    <sheet name="C13.7" sheetId="199" r:id="rId22"/>
    <sheet name="C13.8" sheetId="200" r:id="rId23"/>
    <sheet name="C5.5" sheetId="170" state="hidden" r:id="rId24"/>
    <sheet name="C6.1" sheetId="214" state="hidden" r:id="rId25"/>
    <sheet name="C6.2" sheetId="215" state="hidden" r:id="rId26"/>
    <sheet name="C7.1" sheetId="229" state="hidden" r:id="rId27"/>
    <sheet name="C7.2" sheetId="230" state="hidden" r:id="rId28"/>
    <sheet name="C7.3" sheetId="231" state="hidden" r:id="rId29"/>
    <sheet name="C7.4" sheetId="232" state="hidden" r:id="rId30"/>
    <sheet name="C7.5" sheetId="258" state="hidden" r:id="rId31"/>
    <sheet name="C7.6" sheetId="259" state="hidden" r:id="rId32"/>
    <sheet name="C8.2" sheetId="172" state="hidden" r:id="rId33"/>
    <sheet name="C8.3" sheetId="173" state="hidden" r:id="rId34"/>
    <sheet name="C8.4" sheetId="174" state="hidden" r:id="rId35"/>
    <sheet name="C8.5" sheetId="175" state="hidden" r:id="rId36"/>
    <sheet name="C8.6" sheetId="176" state="hidden" r:id="rId37"/>
    <sheet name="C8.7" sheetId="177" state="hidden" r:id="rId38"/>
    <sheet name="C8.8" sheetId="178" state="hidden" r:id="rId39"/>
    <sheet name="C8.9" sheetId="179" state="hidden" r:id="rId40"/>
    <sheet name="C10.1" sheetId="250" state="hidden" r:id="rId41"/>
    <sheet name="C11.3" sheetId="243" state="hidden" r:id="rId42"/>
    <sheet name="C11.5" sheetId="245" state="hidden" r:id="rId43"/>
    <sheet name="C11.8" sheetId="248" state="hidden" r:id="rId44"/>
    <sheet name="C12.2" sheetId="217" state="hidden" r:id="rId45"/>
    <sheet name="C12.3" sheetId="218" state="hidden" r:id="rId46"/>
    <sheet name="C12.4" sheetId="219" state="hidden" r:id="rId47"/>
    <sheet name="C12.5" sheetId="220" state="hidden" r:id="rId48"/>
    <sheet name="C12.6" sheetId="221" state="hidden" r:id="rId49"/>
    <sheet name="C12.7" sheetId="222" state="hidden" r:id="rId50"/>
    <sheet name="C12.8" sheetId="223" state="hidden" r:id="rId51"/>
    <sheet name="C12.9" sheetId="224" state="hidden" r:id="rId52"/>
    <sheet name="C12.10" sheetId="225" state="hidden" r:id="rId53"/>
    <sheet name="C12.12" sheetId="227" state="hidden" r:id="rId54"/>
    <sheet name="C13.5" sheetId="197" state="hidden" r:id="rId55"/>
    <sheet name="C13.9" sheetId="201" state="hidden" r:id="rId56"/>
    <sheet name="C13.10" sheetId="202" state="hidden" r:id="rId57"/>
    <sheet name="C13.11" sheetId="203" state="hidden" r:id="rId58"/>
    <sheet name="C13.12" sheetId="204" state="hidden" r:id="rId59"/>
    <sheet name="C13.13" sheetId="205" state="hidden" r:id="rId60"/>
    <sheet name="C13.14" sheetId="206" state="hidden" r:id="rId61"/>
    <sheet name="C14.1" sheetId="181" state="hidden" r:id="rId62"/>
    <sheet name="C14.2" sheetId="182" state="hidden" r:id="rId63"/>
    <sheet name="C14.3" sheetId="183" state="hidden" r:id="rId64"/>
    <sheet name="C14.4" sheetId="184" state="hidden" r:id="rId65"/>
    <sheet name="C14.5" sheetId="185" state="hidden" r:id="rId66"/>
    <sheet name="C14.6" sheetId="186" state="hidden" r:id="rId67"/>
    <sheet name="C14.7" sheetId="187" state="hidden" r:id="rId68"/>
    <sheet name="C14.8" sheetId="188" state="hidden" r:id="rId69"/>
    <sheet name="C14.9" sheetId="189" state="hidden" r:id="rId70"/>
    <sheet name="C14.10" sheetId="190" state="hidden" r:id="rId71"/>
    <sheet name="C14.11" sheetId="191" state="hidden" r:id="rId72"/>
    <sheet name="C20.1" sheetId="192" r:id="rId73"/>
    <sheet name="A (BRIDGE)" sheetId="254" r:id="rId74"/>
    <sheet name="Sch D" sheetId="265" r:id="rId75"/>
    <sheet name="D" sheetId="266" r:id="rId76"/>
    <sheet name="Sch E" sheetId="278" r:id="rId77"/>
    <sheet name="E" sheetId="279" r:id="rId78"/>
    <sheet name="Sch F" sheetId="260" r:id="rId79"/>
    <sheet name="F" sheetId="261" r:id="rId80"/>
    <sheet name=" SUMMARY 1" sheetId="282" r:id="rId81"/>
    <sheet name="Sch G" sheetId="262" r:id="rId82"/>
    <sheet name="G" sheetId="263" r:id="rId83"/>
  </sheets>
  <externalReferences>
    <externalReference r:id="rId84"/>
    <externalReference r:id="rId85"/>
    <externalReference r:id="rId86"/>
  </externalReferences>
  <definedNames>
    <definedName name="_Backfill" localSheetId="80">#REF!</definedName>
    <definedName name="_Backfill" localSheetId="73">#REF!</definedName>
    <definedName name="_Backfill" localSheetId="40">[1]Home!$E$51</definedName>
    <definedName name="_Backfill" localSheetId="41">[1]Home!$E$51</definedName>
    <definedName name="_Backfill" localSheetId="42">[1]Home!$E$51</definedName>
    <definedName name="_Backfill" localSheetId="43">[1]Home!$E$51</definedName>
    <definedName name="_Backfill" localSheetId="11">[1]Home!$E$51</definedName>
    <definedName name="_Backfill" localSheetId="7">[1]Home!$E$51</definedName>
    <definedName name="_Backfill" localSheetId="8">[1]Home!$E$51</definedName>
    <definedName name="_Backfill" localSheetId="9">[1]Home!$E$51</definedName>
    <definedName name="_Backfill" localSheetId="12">[1]Home!$E$51</definedName>
    <definedName name="_Backfill" localSheetId="26">[1]Home!$E$51</definedName>
    <definedName name="_Backfill" localSheetId="27">[1]Home!$E$51</definedName>
    <definedName name="_Backfill" localSheetId="28">[1]Home!$E$51</definedName>
    <definedName name="_Backfill" localSheetId="29">[1]Home!$E$51</definedName>
    <definedName name="_Backfill" localSheetId="30">[1]Home!$E$51</definedName>
    <definedName name="_Backfill" localSheetId="31">[1]Home!$E$51</definedName>
    <definedName name="_Backfill" localSheetId="75">#REF!</definedName>
    <definedName name="_Backfill" localSheetId="77">#REF!</definedName>
    <definedName name="_Backfill" localSheetId="79">#REF!</definedName>
    <definedName name="_Backfill" localSheetId="82">#REF!</definedName>
    <definedName name="_Backfill" localSheetId="74">#REF!</definedName>
    <definedName name="_Backfill">#REF!</definedName>
    <definedName name="_Benching" localSheetId="40">[1]Home!$E$49</definedName>
    <definedName name="_Benching" localSheetId="41">[1]Home!$E$49</definedName>
    <definedName name="_Benching" localSheetId="42">[1]Home!$E$49</definedName>
    <definedName name="_Benching" localSheetId="43">[1]Home!$E$49</definedName>
    <definedName name="_Benching" localSheetId="11">[1]Home!$E$49</definedName>
    <definedName name="_Benching" localSheetId="7">[1]Home!$E$49</definedName>
    <definedName name="_Benching" localSheetId="8">[1]Home!$E$49</definedName>
    <definedName name="_Benching" localSheetId="9">[1]Home!$E$49</definedName>
    <definedName name="_Benching" localSheetId="12">[1]Home!$E$49</definedName>
    <definedName name="_Benching" localSheetId="26">[1]Home!$E$49</definedName>
    <definedName name="_Benching" localSheetId="27">[1]Home!$E$49</definedName>
    <definedName name="_Benching" localSheetId="28">[1]Home!$E$49</definedName>
    <definedName name="_Benching" localSheetId="29">[1]Home!$E$49</definedName>
    <definedName name="_Benching" localSheetId="30">[1]Home!$E$49</definedName>
    <definedName name="_Benching" localSheetId="31">[1]Home!$E$49</definedName>
    <definedName name="_Benching">#REF!</definedName>
    <definedName name="_Brickwork" localSheetId="80">#REF!</definedName>
    <definedName name="_Brickwork" localSheetId="73">#REF!</definedName>
    <definedName name="_Brickwork" localSheetId="40">[1]Home!$E$43</definedName>
    <definedName name="_Brickwork" localSheetId="41">[1]Home!$E$43</definedName>
    <definedName name="_Brickwork" localSheetId="42">[1]Home!$E$43</definedName>
    <definedName name="_Brickwork" localSheetId="43">[1]Home!$E$43</definedName>
    <definedName name="_Brickwork" localSheetId="11">[1]Home!$E$43</definedName>
    <definedName name="_Brickwork" localSheetId="7">[1]Home!$E$43</definedName>
    <definedName name="_Brickwork" localSheetId="8">[1]Home!$E$43</definedName>
    <definedName name="_Brickwork" localSheetId="9">[1]Home!$E$43</definedName>
    <definedName name="_Brickwork" localSheetId="12">[1]Home!$E$43</definedName>
    <definedName name="_Brickwork" localSheetId="26">[1]Home!$E$43</definedName>
    <definedName name="_Brickwork" localSheetId="27">[1]Home!$E$43</definedName>
    <definedName name="_Brickwork" localSheetId="28">[1]Home!$E$43</definedName>
    <definedName name="_Brickwork" localSheetId="29">[1]Home!$E$43</definedName>
    <definedName name="_Brickwork" localSheetId="30">[1]Home!$E$43</definedName>
    <definedName name="_Brickwork" localSheetId="31">[1]Home!$E$43</definedName>
    <definedName name="_Brickwork" localSheetId="75">#REF!</definedName>
    <definedName name="_Brickwork" localSheetId="77">#REF!</definedName>
    <definedName name="_Brickwork" localSheetId="79">#REF!</definedName>
    <definedName name="_Brickwork" localSheetId="82">#REF!</definedName>
    <definedName name="_Brickwork" localSheetId="74">#REF!</definedName>
    <definedName name="_Brickwork">#REF!</definedName>
    <definedName name="_Clearing" localSheetId="80">#REF!</definedName>
    <definedName name="_Clearing" localSheetId="73">#REF!</definedName>
    <definedName name="_Clearing" localSheetId="40">[1]Home!$E$50</definedName>
    <definedName name="_Clearing" localSheetId="41">[1]Home!$E$50</definedName>
    <definedName name="_Clearing" localSheetId="42">[1]Home!$E$50</definedName>
    <definedName name="_Clearing" localSheetId="43">[1]Home!$E$50</definedName>
    <definedName name="_Clearing" localSheetId="11">[1]Home!$E$50</definedName>
    <definedName name="_Clearing" localSheetId="7">[1]Home!$E$50</definedName>
    <definedName name="_Clearing" localSheetId="8">[1]Home!$E$50</definedName>
    <definedName name="_Clearing" localSheetId="9">[1]Home!$E$50</definedName>
    <definedName name="_Clearing" localSheetId="12">[1]Home!$E$50</definedName>
    <definedName name="_Clearing" localSheetId="26">[1]Home!$E$50</definedName>
    <definedName name="_Clearing" localSheetId="27">[1]Home!$E$50</definedName>
    <definedName name="_Clearing" localSheetId="28">[1]Home!$E$50</definedName>
    <definedName name="_Clearing" localSheetId="29">[1]Home!$E$50</definedName>
    <definedName name="_Clearing" localSheetId="30">[1]Home!$E$50</definedName>
    <definedName name="_Clearing" localSheetId="31">[1]Home!$E$50</definedName>
    <definedName name="_Clearing" localSheetId="75">#REF!</definedName>
    <definedName name="_Clearing" localSheetId="77">#REF!</definedName>
    <definedName name="_Clearing" localSheetId="79">#REF!</definedName>
    <definedName name="_Clearing" localSheetId="82">#REF!</definedName>
    <definedName name="_Clearing" localSheetId="74">#REF!</definedName>
    <definedName name="_Clearing">#REF!</definedName>
    <definedName name="_Client1" localSheetId="80">#REF!</definedName>
    <definedName name="_Client1" localSheetId="73">#REF!</definedName>
    <definedName name="_Client1" localSheetId="40">[1]Home!$C$2</definedName>
    <definedName name="_Client1" localSheetId="41">[1]Home!$C$2</definedName>
    <definedName name="_Client1" localSheetId="42">[1]Home!$C$2</definedName>
    <definedName name="_Client1" localSheetId="43">[1]Home!$C$2</definedName>
    <definedName name="_Client1" localSheetId="11">[1]Home!$C$2</definedName>
    <definedName name="_Client1" localSheetId="7">[1]Home!$C$2</definedName>
    <definedName name="_Client1" localSheetId="8">[1]Home!$C$2</definedName>
    <definedName name="_Client1" localSheetId="9">[1]Home!$C$2</definedName>
    <definedName name="_Client1" localSheetId="12">[1]Home!$C$2</definedName>
    <definedName name="_Client1" localSheetId="26">[1]Home!$C$2</definedName>
    <definedName name="_Client1" localSheetId="27">[1]Home!$C$2</definedName>
    <definedName name="_Client1" localSheetId="28">[1]Home!$C$2</definedName>
    <definedName name="_Client1" localSheetId="29">[1]Home!$C$2</definedName>
    <definedName name="_Client1" localSheetId="30">[1]Home!$C$2</definedName>
    <definedName name="_Client1" localSheetId="31">[1]Home!$C$2</definedName>
    <definedName name="_Client1" localSheetId="75">#REF!</definedName>
    <definedName name="_Client1" localSheetId="77">#REF!</definedName>
    <definedName name="_Client1" localSheetId="79">#REF!</definedName>
    <definedName name="_Client1" localSheetId="82">#REF!</definedName>
    <definedName name="_Client1" localSheetId="74">#REF!</definedName>
    <definedName name="_Client1">#REF!</definedName>
    <definedName name="_Client2" localSheetId="80">#REF!</definedName>
    <definedName name="_Client2" localSheetId="73">#REF!</definedName>
    <definedName name="_Client2" localSheetId="40">[1]Home!$C$3</definedName>
    <definedName name="_Client2" localSheetId="41">[1]Home!$C$3</definedName>
    <definedName name="_Client2" localSheetId="42">[1]Home!$C$3</definedName>
    <definedName name="_Client2" localSheetId="43">[1]Home!$C$3</definedName>
    <definedName name="_Client2" localSheetId="11">[1]Home!$C$3</definedName>
    <definedName name="_Client2" localSheetId="7">[1]Home!$C$3</definedName>
    <definedName name="_Client2" localSheetId="8">[1]Home!$C$3</definedName>
    <definedName name="_Client2" localSheetId="9">[1]Home!$C$3</definedName>
    <definedName name="_Client2" localSheetId="12">[1]Home!$C$3</definedName>
    <definedName name="_Client2" localSheetId="26">[1]Home!$C$3</definedName>
    <definedName name="_Client2" localSheetId="27">[1]Home!$C$3</definedName>
    <definedName name="_Client2" localSheetId="28">[1]Home!$C$3</definedName>
    <definedName name="_Client2" localSheetId="29">[1]Home!$C$3</definedName>
    <definedName name="_Client2" localSheetId="30">[1]Home!$C$3</definedName>
    <definedName name="_Client2" localSheetId="31">[1]Home!$C$3</definedName>
    <definedName name="_Client2" localSheetId="75">#REF!</definedName>
    <definedName name="_Client2" localSheetId="77">#REF!</definedName>
    <definedName name="_Client2" localSheetId="79">#REF!</definedName>
    <definedName name="_Client2" localSheetId="82">#REF!</definedName>
    <definedName name="_Client2" localSheetId="74">#REF!</definedName>
    <definedName name="_Client2">#REF!</definedName>
    <definedName name="_ContractNo" localSheetId="80">#REF!</definedName>
    <definedName name="_ContractNo" localSheetId="73">#REF!</definedName>
    <definedName name="_ContractNo" localSheetId="40">[1]Home!$C$5</definedName>
    <definedName name="_ContractNo" localSheetId="41">[1]Home!$C$5</definedName>
    <definedName name="_ContractNo" localSheetId="42">[1]Home!$C$5</definedName>
    <definedName name="_ContractNo" localSheetId="43">[1]Home!$C$5</definedName>
    <definedName name="_ContractNo" localSheetId="11">[1]Home!$C$5</definedName>
    <definedName name="_ContractNo" localSheetId="7">[1]Home!$C$5</definedName>
    <definedName name="_ContractNo" localSheetId="8">[1]Home!$C$5</definedName>
    <definedName name="_ContractNo" localSheetId="9">[1]Home!$C$5</definedName>
    <definedName name="_ContractNo" localSheetId="12">[1]Home!$C$5</definedName>
    <definedName name="_ContractNo" localSheetId="26">[1]Home!$C$5</definedName>
    <definedName name="_ContractNo" localSheetId="27">[1]Home!$C$5</definedName>
    <definedName name="_ContractNo" localSheetId="28">[1]Home!$C$5</definedName>
    <definedName name="_ContractNo" localSheetId="29">[1]Home!$C$5</definedName>
    <definedName name="_ContractNo" localSheetId="30">[1]Home!$C$5</definedName>
    <definedName name="_ContractNo" localSheetId="31">[1]Home!$C$5</definedName>
    <definedName name="_ContractNo" localSheetId="75">#REF!</definedName>
    <definedName name="_ContractNo" localSheetId="77">#REF!</definedName>
    <definedName name="_ContractNo" localSheetId="79">#REF!</definedName>
    <definedName name="_ContractNo" localSheetId="82">#REF!</definedName>
    <definedName name="_ContractNo" localSheetId="74">#REF!</definedName>
    <definedName name="_ContractNo">#REF!</definedName>
    <definedName name="_ContractPeriod" localSheetId="80">#REF!</definedName>
    <definedName name="_ContractPeriod" localSheetId="73">#REF!</definedName>
    <definedName name="_ContractPeriod" localSheetId="40">[1]Home!$C$16</definedName>
    <definedName name="_ContractPeriod" localSheetId="41">[1]Home!$C$16</definedName>
    <definedName name="_ContractPeriod" localSheetId="42">[1]Home!$C$16</definedName>
    <definedName name="_ContractPeriod" localSheetId="43">[1]Home!$C$16</definedName>
    <definedName name="_ContractPeriod" localSheetId="11">[1]Home!$C$16</definedName>
    <definedName name="_ContractPeriod" localSheetId="7">[1]Home!$C$16</definedName>
    <definedName name="_ContractPeriod" localSheetId="8">[1]Home!$C$16</definedName>
    <definedName name="_ContractPeriod" localSheetId="9">[1]Home!$C$16</definedName>
    <definedName name="_ContractPeriod" localSheetId="12">[1]Home!$C$16</definedName>
    <definedName name="_ContractPeriod" localSheetId="26">[1]Home!$C$16</definedName>
    <definedName name="_ContractPeriod" localSheetId="27">[1]Home!$C$16</definedName>
    <definedName name="_ContractPeriod" localSheetId="28">[1]Home!$C$16</definedName>
    <definedName name="_ContractPeriod" localSheetId="29">[1]Home!$C$16</definedName>
    <definedName name="_ContractPeriod" localSheetId="30">[1]Home!$C$16</definedName>
    <definedName name="_ContractPeriod" localSheetId="31">[1]Home!$C$16</definedName>
    <definedName name="_ContractPeriod" localSheetId="75">#REF!</definedName>
    <definedName name="_ContractPeriod" localSheetId="77">#REF!</definedName>
    <definedName name="_ContractPeriod" localSheetId="79">#REF!</definedName>
    <definedName name="_ContractPeriod" localSheetId="82">#REF!</definedName>
    <definedName name="_ContractPeriod" localSheetId="74">#REF!</definedName>
    <definedName name="_ContractPeriod">#REF!</definedName>
    <definedName name="_Description" localSheetId="80">#REF!</definedName>
    <definedName name="_Description" localSheetId="73">#REF!</definedName>
    <definedName name="_Description" localSheetId="40">[1]Home!$C$6</definedName>
    <definedName name="_Description" localSheetId="41">[1]Home!$C$6</definedName>
    <definedName name="_Description" localSheetId="42">[1]Home!$C$6</definedName>
    <definedName name="_Description" localSheetId="43">[1]Home!$C$6</definedName>
    <definedName name="_Description" localSheetId="11">[1]Home!$C$6</definedName>
    <definedName name="_Description" localSheetId="7">[1]Home!$C$6</definedName>
    <definedName name="_Description" localSheetId="8">[1]Home!$C$6</definedName>
    <definedName name="_Description" localSheetId="9">[1]Home!$C$6</definedName>
    <definedName name="_Description" localSheetId="12">[1]Home!$C$6</definedName>
    <definedName name="_Description" localSheetId="26">[1]Home!$C$6</definedName>
    <definedName name="_Description" localSheetId="27">[1]Home!$C$6</definedName>
    <definedName name="_Description" localSheetId="28">[1]Home!$C$6</definedName>
    <definedName name="_Description" localSheetId="29">[1]Home!$C$6</definedName>
    <definedName name="_Description" localSheetId="30">[1]Home!$C$6</definedName>
    <definedName name="_Description" localSheetId="31">[1]Home!$C$6</definedName>
    <definedName name="_Description" localSheetId="75">#REF!</definedName>
    <definedName name="_Description" localSheetId="77">#REF!</definedName>
    <definedName name="_Description" localSheetId="79">#REF!</definedName>
    <definedName name="_Description" localSheetId="82">#REF!</definedName>
    <definedName name="_Description" localSheetId="74">#REF!</definedName>
    <definedName name="_Description">#REF!</definedName>
    <definedName name="_Excavation" localSheetId="80">#REF!</definedName>
    <definedName name="_Excavation" localSheetId="73">#REF!</definedName>
    <definedName name="_Excavation" localSheetId="40">[1]Home!$E$44</definedName>
    <definedName name="_Excavation" localSheetId="41">[1]Home!$E$44</definedName>
    <definedName name="_Excavation" localSheetId="42">[1]Home!$E$44</definedName>
    <definedName name="_Excavation" localSheetId="43">[1]Home!$E$44</definedName>
    <definedName name="_Excavation" localSheetId="11">[1]Home!$E$44</definedName>
    <definedName name="_Excavation" localSheetId="7">[1]Home!$E$44</definedName>
    <definedName name="_Excavation" localSheetId="8">[1]Home!$E$44</definedName>
    <definedName name="_Excavation" localSheetId="9">[1]Home!$E$44</definedName>
    <definedName name="_Excavation" localSheetId="12">[1]Home!$E$44</definedName>
    <definedName name="_Excavation" localSheetId="26">[1]Home!$E$44</definedName>
    <definedName name="_Excavation" localSheetId="27">[1]Home!$E$44</definedName>
    <definedName name="_Excavation" localSheetId="28">[1]Home!$E$44</definedName>
    <definedName name="_Excavation" localSheetId="29">[1]Home!$E$44</definedName>
    <definedName name="_Excavation" localSheetId="30">[1]Home!$E$44</definedName>
    <definedName name="_Excavation" localSheetId="31">[1]Home!$E$44</definedName>
    <definedName name="_Excavation" localSheetId="75">#REF!</definedName>
    <definedName name="_Excavation" localSheetId="77">#REF!</definedName>
    <definedName name="_Excavation" localSheetId="79">#REF!</definedName>
    <definedName name="_Excavation" localSheetId="82">#REF!</definedName>
    <definedName name="_Excavation" localSheetId="74">#REF!</definedName>
    <definedName name="_Excavation">#REF!</definedName>
    <definedName name="_Expansion" localSheetId="80">#REF!</definedName>
    <definedName name="_Expansion" localSheetId="73">#REF!</definedName>
    <definedName name="_Expansion" localSheetId="40">[1]Home!$E$57</definedName>
    <definedName name="_Expansion" localSheetId="41">[1]Home!$E$57</definedName>
    <definedName name="_Expansion" localSheetId="42">[1]Home!$E$57</definedName>
    <definedName name="_Expansion" localSheetId="43">[1]Home!$E$57</definedName>
    <definedName name="_Expansion" localSheetId="11">[1]Home!$E$57</definedName>
    <definedName name="_Expansion" localSheetId="7">[1]Home!$E$57</definedName>
    <definedName name="_Expansion" localSheetId="8">[1]Home!$E$57</definedName>
    <definedName name="_Expansion" localSheetId="9">[1]Home!$E$57</definedName>
    <definedName name="_Expansion" localSheetId="12">[1]Home!$E$57</definedName>
    <definedName name="_Expansion" localSheetId="26">[1]Home!$E$57</definedName>
    <definedName name="_Expansion" localSheetId="27">[1]Home!$E$57</definedName>
    <definedName name="_Expansion" localSheetId="28">[1]Home!$E$57</definedName>
    <definedName name="_Expansion" localSheetId="29">[1]Home!$E$57</definedName>
    <definedName name="_Expansion" localSheetId="30">[1]Home!$E$57</definedName>
    <definedName name="_Expansion" localSheetId="31">[1]Home!$E$57</definedName>
    <definedName name="_Expansion" localSheetId="75">#REF!</definedName>
    <definedName name="_Expansion" localSheetId="77">#REF!</definedName>
    <definedName name="_Expansion" localSheetId="79">#REF!</definedName>
    <definedName name="_Expansion" localSheetId="82">#REF!</definedName>
    <definedName name="_Expansion" localSheetId="74">#REF!</definedName>
    <definedName name="_Expansion">#REF!</definedName>
    <definedName name="_Formwork" localSheetId="80">#REF!</definedName>
    <definedName name="_Formwork" localSheetId="73">#REF!</definedName>
    <definedName name="_Formwork" localSheetId="40">[1]Home!$E$52</definedName>
    <definedName name="_Formwork" localSheetId="41">[1]Home!$E$52</definedName>
    <definedName name="_Formwork" localSheetId="42">[1]Home!$E$52</definedName>
    <definedName name="_Formwork" localSheetId="43">[1]Home!$E$52</definedName>
    <definedName name="_Formwork" localSheetId="11">[1]Home!$E$52</definedName>
    <definedName name="_Formwork" localSheetId="7">[1]Home!$E$52</definedName>
    <definedName name="_Formwork" localSheetId="8">[1]Home!$E$52</definedName>
    <definedName name="_Formwork" localSheetId="9">[1]Home!$E$52</definedName>
    <definedName name="_Formwork" localSheetId="12">[1]Home!$E$52</definedName>
    <definedName name="_Formwork" localSheetId="26">[1]Home!$E$52</definedName>
    <definedName name="_Formwork" localSheetId="27">[1]Home!$E$52</definedName>
    <definedName name="_Formwork" localSheetId="28">[1]Home!$E$52</definedName>
    <definedName name="_Formwork" localSheetId="29">[1]Home!$E$52</definedName>
    <definedName name="_Formwork" localSheetId="30">[1]Home!$E$52</definedName>
    <definedName name="_Formwork" localSheetId="31">[1]Home!$E$52</definedName>
    <definedName name="_Formwork" localSheetId="75">#REF!</definedName>
    <definedName name="_Formwork" localSheetId="77">#REF!</definedName>
    <definedName name="_Formwork" localSheetId="79">#REF!</definedName>
    <definedName name="_Formwork" localSheetId="82">#REF!</definedName>
    <definedName name="_Formwork" localSheetId="74">#REF!</definedName>
    <definedName name="_Formwork">#REF!</definedName>
    <definedName name="_Gabion" localSheetId="80">#REF!</definedName>
    <definedName name="_Gabion" localSheetId="73">#REF!</definedName>
    <definedName name="_Gabion" localSheetId="40">[1]Home!$E$60</definedName>
    <definedName name="_Gabion" localSheetId="41">[1]Home!$E$60</definedName>
    <definedName name="_Gabion" localSheetId="42">[1]Home!$E$60</definedName>
    <definedName name="_Gabion" localSheetId="43">[1]Home!$E$60</definedName>
    <definedName name="_Gabion" localSheetId="11">[1]Home!$E$60</definedName>
    <definedName name="_Gabion" localSheetId="7">[1]Home!$E$60</definedName>
    <definedName name="_Gabion" localSheetId="8">[1]Home!$E$60</definedName>
    <definedName name="_Gabion" localSheetId="9">[1]Home!$E$60</definedName>
    <definedName name="_Gabion" localSheetId="12">[1]Home!$E$60</definedName>
    <definedName name="_Gabion" localSheetId="26">[1]Home!$E$60</definedName>
    <definedName name="_Gabion" localSheetId="27">[1]Home!$E$60</definedName>
    <definedName name="_Gabion" localSheetId="28">[1]Home!$E$60</definedName>
    <definedName name="_Gabion" localSheetId="29">[1]Home!$E$60</definedName>
    <definedName name="_Gabion" localSheetId="30">[1]Home!$E$60</definedName>
    <definedName name="_Gabion" localSheetId="31">[1]Home!$E$60</definedName>
    <definedName name="_Gabion" localSheetId="75">#REF!</definedName>
    <definedName name="_Gabion" localSheetId="77">#REF!</definedName>
    <definedName name="_Gabion" localSheetId="79">#REF!</definedName>
    <definedName name="_Gabion" localSheetId="82">#REF!</definedName>
    <definedName name="_Gabion" localSheetId="74">#REF!</definedName>
    <definedName name="_Gabion">#REF!</definedName>
    <definedName name="_Geofabric" localSheetId="80">#REF!</definedName>
    <definedName name="_Geofabric" localSheetId="73">#REF!</definedName>
    <definedName name="_Geofabric" localSheetId="40">[1]Home!$E$55</definedName>
    <definedName name="_Geofabric" localSheetId="41">[1]Home!$E$55</definedName>
    <definedName name="_Geofabric" localSheetId="42">[1]Home!$E$55</definedName>
    <definedName name="_Geofabric" localSheetId="43">[1]Home!$E$55</definedName>
    <definedName name="_Geofabric" localSheetId="11">[1]Home!$E$55</definedName>
    <definedName name="_Geofabric" localSheetId="7">[1]Home!$E$55</definedName>
    <definedName name="_Geofabric" localSheetId="8">[1]Home!$E$55</definedName>
    <definedName name="_Geofabric" localSheetId="9">[1]Home!$E$55</definedName>
    <definedName name="_Geofabric" localSheetId="12">[1]Home!$E$55</definedName>
    <definedName name="_Geofabric" localSheetId="26">[1]Home!$E$55</definedName>
    <definedName name="_Geofabric" localSheetId="27">[1]Home!$E$55</definedName>
    <definedName name="_Geofabric" localSheetId="28">[1]Home!$E$55</definedName>
    <definedName name="_Geofabric" localSheetId="29">[1]Home!$E$55</definedName>
    <definedName name="_Geofabric" localSheetId="30">[1]Home!$E$55</definedName>
    <definedName name="_Geofabric" localSheetId="31">[1]Home!$E$55</definedName>
    <definedName name="_Geofabric" localSheetId="75">#REF!</definedName>
    <definedName name="_Geofabric" localSheetId="77">#REF!</definedName>
    <definedName name="_Geofabric" localSheetId="79">#REF!</definedName>
    <definedName name="_Geofabric" localSheetId="82">#REF!</definedName>
    <definedName name="_Geofabric" localSheetId="74">#REF!</definedName>
    <definedName name="_Geofabric">#REF!</definedName>
    <definedName name="_GPost" localSheetId="40">[1]Home!$E$61</definedName>
    <definedName name="_GPost" localSheetId="41">[1]Home!$E$61</definedName>
    <definedName name="_GPost" localSheetId="42">[1]Home!$E$61</definedName>
    <definedName name="_GPost" localSheetId="43">[1]Home!$E$61</definedName>
    <definedName name="_GPost" localSheetId="11">[1]Home!$E$61</definedName>
    <definedName name="_GPost" localSheetId="7">[1]Home!$E$61</definedName>
    <definedName name="_GPost" localSheetId="8">[1]Home!$E$61</definedName>
    <definedName name="_GPost" localSheetId="9">[1]Home!$E$61</definedName>
    <definedName name="_GPost" localSheetId="12">[1]Home!$E$61</definedName>
    <definedName name="_GPost" localSheetId="26">[1]Home!$E$61</definedName>
    <definedName name="_GPost" localSheetId="27">[1]Home!$E$61</definedName>
    <definedName name="_GPost" localSheetId="28">[1]Home!$E$61</definedName>
    <definedName name="_GPost" localSheetId="29">[1]Home!$E$61</definedName>
    <definedName name="_GPost" localSheetId="30">[1]Home!$E$61</definedName>
    <definedName name="_GPost" localSheetId="31">[1]Home!$E$61</definedName>
    <definedName name="_GPost">#REF!</definedName>
    <definedName name="_GRail" localSheetId="80">#REF!</definedName>
    <definedName name="_GRail" localSheetId="73">#REF!</definedName>
    <definedName name="_GRail" localSheetId="40">[1]Home!$E$62</definedName>
    <definedName name="_GRail" localSheetId="41">[1]Home!$E$62</definedName>
    <definedName name="_GRail" localSheetId="42">[1]Home!$E$62</definedName>
    <definedName name="_GRail" localSheetId="43">[1]Home!$E$62</definedName>
    <definedName name="_GRail" localSheetId="11">[1]Home!$E$62</definedName>
    <definedName name="_GRail" localSheetId="7">[1]Home!$E$62</definedName>
    <definedName name="_GRail" localSheetId="8">[1]Home!$E$62</definedName>
    <definedName name="_GRail" localSheetId="9">[1]Home!$E$62</definedName>
    <definedName name="_GRail" localSheetId="12">[1]Home!$E$62</definedName>
    <definedName name="_GRail" localSheetId="26">[1]Home!$E$62</definedName>
    <definedName name="_GRail" localSheetId="27">[1]Home!$E$62</definedName>
    <definedName name="_GRail" localSheetId="28">[1]Home!$E$62</definedName>
    <definedName name="_GRail" localSheetId="29">[1]Home!$E$62</definedName>
    <definedName name="_GRail" localSheetId="30">[1]Home!$E$62</definedName>
    <definedName name="_GRail" localSheetId="31">[1]Home!$E$62</definedName>
    <definedName name="_GRail" localSheetId="75">#REF!</definedName>
    <definedName name="_GRail" localSheetId="77">#REF!</definedName>
    <definedName name="_GRail" localSheetId="79">#REF!</definedName>
    <definedName name="_GRail" localSheetId="82">#REF!</definedName>
    <definedName name="_GRail" localSheetId="74">#REF!</definedName>
    <definedName name="_GRail">#REF!</definedName>
    <definedName name="_Haul" localSheetId="80">#REF!</definedName>
    <definedName name="_Haul" localSheetId="73">#REF!</definedName>
    <definedName name="_Haul" localSheetId="40">[1]Home!$E$40</definedName>
    <definedName name="_Haul" localSheetId="41">[1]Home!$E$40</definedName>
    <definedName name="_Haul" localSheetId="42">[1]Home!$E$40</definedName>
    <definedName name="_Haul" localSheetId="43">[1]Home!$E$40</definedName>
    <definedName name="_Haul" localSheetId="11">[1]Home!$E$40</definedName>
    <definedName name="_Haul" localSheetId="7">[1]Home!$E$40</definedName>
    <definedName name="_Haul" localSheetId="8">[1]Home!$E$40</definedName>
    <definedName name="_Haul" localSheetId="9">[1]Home!$E$40</definedName>
    <definedName name="_Haul" localSheetId="12">[1]Home!$E$40</definedName>
    <definedName name="_Haul" localSheetId="26">[1]Home!$E$40</definedName>
    <definedName name="_Haul" localSheetId="27">[1]Home!$E$40</definedName>
    <definedName name="_Haul" localSheetId="28">[1]Home!$E$40</definedName>
    <definedName name="_Haul" localSheetId="29">[1]Home!$E$40</definedName>
    <definedName name="_Haul" localSheetId="30">[1]Home!$E$40</definedName>
    <definedName name="_Haul" localSheetId="31">[1]Home!$E$40</definedName>
    <definedName name="_Haul" localSheetId="75">#REF!</definedName>
    <definedName name="_Haul" localSheetId="77">#REF!</definedName>
    <definedName name="_Haul" localSheetId="79">#REF!</definedName>
    <definedName name="_Haul" localSheetId="82">#REF!</definedName>
    <definedName name="_Haul" localSheetId="74">#REF!</definedName>
    <definedName name="_Haul">#REF!</definedName>
    <definedName name="_HaulPerMetre" localSheetId="80">#REF!</definedName>
    <definedName name="_HaulPerMetre" localSheetId="73">#REF!</definedName>
    <definedName name="_HaulPerMetre" localSheetId="40">[1]Home!$E$38</definedName>
    <definedName name="_HaulPerMetre" localSheetId="41">[1]Home!$E$38</definedName>
    <definedName name="_HaulPerMetre" localSheetId="42">[1]Home!$E$38</definedName>
    <definedName name="_HaulPerMetre" localSheetId="43">[1]Home!$E$38</definedName>
    <definedName name="_HaulPerMetre" localSheetId="11">[1]Home!$E$38</definedName>
    <definedName name="_HaulPerMetre" localSheetId="7">[1]Home!$E$38</definedName>
    <definedName name="_HaulPerMetre" localSheetId="8">[1]Home!$E$38</definedName>
    <definedName name="_HaulPerMetre" localSheetId="9">[1]Home!$E$38</definedName>
    <definedName name="_HaulPerMetre" localSheetId="12">[1]Home!$E$38</definedName>
    <definedName name="_HaulPerMetre" localSheetId="26">[1]Home!$E$38</definedName>
    <definedName name="_HaulPerMetre" localSheetId="27">[1]Home!$E$38</definedName>
    <definedName name="_HaulPerMetre" localSheetId="28">[1]Home!$E$38</definedName>
    <definedName name="_HaulPerMetre" localSheetId="29">[1]Home!$E$38</definedName>
    <definedName name="_HaulPerMetre" localSheetId="30">[1]Home!$E$38</definedName>
    <definedName name="_HaulPerMetre" localSheetId="31">[1]Home!$E$38</definedName>
    <definedName name="_HaulPerMetre" localSheetId="75">#REF!</definedName>
    <definedName name="_HaulPerMetre" localSheetId="77">#REF!</definedName>
    <definedName name="_HaulPerMetre" localSheetId="79">#REF!</definedName>
    <definedName name="_HaulPerMetre" localSheetId="82">#REF!</definedName>
    <definedName name="_HaulPerMetre" localSheetId="74">#REF!</definedName>
    <definedName name="_HaulPerMetre">#REF!</definedName>
    <definedName name="_KandC" localSheetId="40">[1]Home!$E$59</definedName>
    <definedName name="_KandC" localSheetId="41">[1]Home!$E$59</definedName>
    <definedName name="_KandC" localSheetId="42">[1]Home!$E$59</definedName>
    <definedName name="_KandC" localSheetId="43">[1]Home!$E$59</definedName>
    <definedName name="_KandC" localSheetId="11">[1]Home!$E$59</definedName>
    <definedName name="_KandC" localSheetId="7">[1]Home!$E$59</definedName>
    <definedName name="_KandC" localSheetId="8">[1]Home!$E$59</definedName>
    <definedName name="_KandC" localSheetId="9">[1]Home!$E$59</definedName>
    <definedName name="_KandC" localSheetId="12">[1]Home!$E$59</definedName>
    <definedName name="_KandC" localSheetId="26">[1]Home!$E$59</definedName>
    <definedName name="_KandC" localSheetId="27">[1]Home!$E$59</definedName>
    <definedName name="_KandC" localSheetId="28">[1]Home!$E$59</definedName>
    <definedName name="_KandC" localSheetId="29">[1]Home!$E$59</definedName>
    <definedName name="_KandC" localSheetId="30">[1]Home!$E$59</definedName>
    <definedName name="_KandC" localSheetId="31">[1]Home!$E$59</definedName>
    <definedName name="_KandC">#REF!</definedName>
    <definedName name="_Kerb" localSheetId="80">#REF!</definedName>
    <definedName name="_Kerb" localSheetId="73">#REF!</definedName>
    <definedName name="_Kerb" localSheetId="40">[1]Home!$E$58</definedName>
    <definedName name="_Kerb" localSheetId="41">[1]Home!$E$58</definedName>
    <definedName name="_Kerb" localSheetId="42">[1]Home!$E$58</definedName>
    <definedName name="_Kerb" localSheetId="43">[1]Home!$E$58</definedName>
    <definedName name="_Kerb" localSheetId="11">[1]Home!$E$58</definedName>
    <definedName name="_Kerb" localSheetId="7">[1]Home!$E$58</definedName>
    <definedName name="_Kerb" localSheetId="8">[1]Home!$E$58</definedName>
    <definedName name="_Kerb" localSheetId="9">[1]Home!$E$58</definedName>
    <definedName name="_Kerb" localSheetId="12">[1]Home!$E$58</definedName>
    <definedName name="_Kerb" localSheetId="26">[1]Home!$E$58</definedName>
    <definedName name="_Kerb" localSheetId="27">[1]Home!$E$58</definedName>
    <definedName name="_Kerb" localSheetId="28">[1]Home!$E$58</definedName>
    <definedName name="_Kerb" localSheetId="29">[1]Home!$E$58</definedName>
    <definedName name="_Kerb" localSheetId="30">[1]Home!$E$58</definedName>
    <definedName name="_Kerb" localSheetId="31">[1]Home!$E$58</definedName>
    <definedName name="_Kerb" localSheetId="75">#REF!</definedName>
    <definedName name="_Kerb" localSheetId="77">#REF!</definedName>
    <definedName name="_Kerb" localSheetId="79">#REF!</definedName>
    <definedName name="_Kerb" localSheetId="82">#REF!</definedName>
    <definedName name="_Kerb" localSheetId="74">#REF!</definedName>
    <definedName name="_Kerb">#REF!</definedName>
    <definedName name="_LabourDaily" localSheetId="80">#REF!</definedName>
    <definedName name="_LabourDaily" localSheetId="73">#REF!</definedName>
    <definedName name="_LabourDaily" localSheetId="40">[1]Home!$C$13</definedName>
    <definedName name="_LabourDaily" localSheetId="41">[1]Home!$C$13</definedName>
    <definedName name="_LabourDaily" localSheetId="42">[1]Home!$C$13</definedName>
    <definedName name="_LabourDaily" localSheetId="43">[1]Home!$C$13</definedName>
    <definedName name="_LabourDaily" localSheetId="11">[1]Home!$C$13</definedName>
    <definedName name="_LabourDaily" localSheetId="7">[1]Home!$C$13</definedName>
    <definedName name="_LabourDaily" localSheetId="8">[1]Home!$C$13</definedName>
    <definedName name="_LabourDaily" localSheetId="9">[1]Home!$C$13</definedName>
    <definedName name="_LabourDaily" localSheetId="12">[1]Home!$C$13</definedName>
    <definedName name="_LabourDaily" localSheetId="26">[1]Home!$C$13</definedName>
    <definedName name="_LabourDaily" localSheetId="27">[1]Home!$C$13</definedName>
    <definedName name="_LabourDaily" localSheetId="28">[1]Home!$C$13</definedName>
    <definedName name="_LabourDaily" localSheetId="29">[1]Home!$C$13</definedName>
    <definedName name="_LabourDaily" localSheetId="30">[1]Home!$C$13</definedName>
    <definedName name="_LabourDaily" localSheetId="31">[1]Home!$C$13</definedName>
    <definedName name="_LabourDaily" localSheetId="75">#REF!</definedName>
    <definedName name="_LabourDaily" localSheetId="77">#REF!</definedName>
    <definedName name="_LabourDaily" localSheetId="79">#REF!</definedName>
    <definedName name="_LabourDaily" localSheetId="82">#REF!</definedName>
    <definedName name="_LabourDaily" localSheetId="74">#REF!</definedName>
    <definedName name="_LabourDaily">#REF!</definedName>
    <definedName name="_LabourHours" localSheetId="40">#REF!</definedName>
    <definedName name="_LabourHours" localSheetId="41">#REF!</definedName>
    <definedName name="_LabourHours" localSheetId="42">#REF!</definedName>
    <definedName name="_LabourHours" localSheetId="43">#REF!</definedName>
    <definedName name="_LabourHours" localSheetId="11">#REF!</definedName>
    <definedName name="_LabourHours" localSheetId="7">#REF!</definedName>
    <definedName name="_LabourHours" localSheetId="8">#REF!</definedName>
    <definedName name="_LabourHours" localSheetId="9">#REF!</definedName>
    <definedName name="_LabourHours" localSheetId="12">#REF!</definedName>
    <definedName name="_LabourHours">#REF!</definedName>
    <definedName name="_LabourRate" localSheetId="80">#REF!</definedName>
    <definedName name="_LabourRate" localSheetId="73">#REF!</definedName>
    <definedName name="_LabourRate" localSheetId="40">[1]Home!$C$11</definedName>
    <definedName name="_LabourRate" localSheetId="41">[1]Home!$C$11</definedName>
    <definedName name="_LabourRate" localSheetId="42">[1]Home!$C$11</definedName>
    <definedName name="_LabourRate" localSheetId="43">[1]Home!$C$11</definedName>
    <definedName name="_LabourRate" localSheetId="11">[1]Home!$C$11</definedName>
    <definedName name="_LabourRate" localSheetId="7">[1]Home!$C$11</definedName>
    <definedName name="_LabourRate" localSheetId="8">[1]Home!$C$11</definedName>
    <definedName name="_LabourRate" localSheetId="9">[1]Home!$C$11</definedName>
    <definedName name="_LabourRate" localSheetId="12">[1]Home!$C$11</definedName>
    <definedName name="_LabourRate" localSheetId="26">[1]Home!$C$11</definedName>
    <definedName name="_LabourRate" localSheetId="27">[1]Home!$C$11</definedName>
    <definedName name="_LabourRate" localSheetId="28">[1]Home!$C$11</definedName>
    <definedName name="_LabourRate" localSheetId="29">[1]Home!$C$11</definedName>
    <definedName name="_LabourRate" localSheetId="30">[1]Home!$C$11</definedName>
    <definedName name="_LabourRate" localSheetId="31">[1]Home!$C$11</definedName>
    <definedName name="_LabourRate" localSheetId="75">#REF!</definedName>
    <definedName name="_LabourRate" localSheetId="77">#REF!</definedName>
    <definedName name="_LabourRate" localSheetId="79">#REF!</definedName>
    <definedName name="_LabourRate" localSheetId="82">#REF!</definedName>
    <definedName name="_LabourRate" localSheetId="74">#REF!</definedName>
    <definedName name="_LabourRate">#REF!</definedName>
    <definedName name="_Markup" localSheetId="80">#REF!</definedName>
    <definedName name="_Markup" localSheetId="73">#REF!</definedName>
    <definedName name="_Markup" localSheetId="40">[1]Home!$C$27</definedName>
    <definedName name="_Markup" localSheetId="41">[1]Home!$C$27</definedName>
    <definedName name="_Markup" localSheetId="42">[1]Home!$C$27</definedName>
    <definedName name="_Markup" localSheetId="43">[1]Home!$C$27</definedName>
    <definedName name="_Markup" localSheetId="11">[1]Home!$C$27</definedName>
    <definedName name="_Markup" localSheetId="7">[1]Home!$C$27</definedName>
    <definedName name="_Markup" localSheetId="8">[1]Home!$C$27</definedName>
    <definedName name="_Markup" localSheetId="9">[1]Home!$C$27</definedName>
    <definedName name="_Markup" localSheetId="12">[1]Home!$C$27</definedName>
    <definedName name="_Markup" localSheetId="26">[1]Home!$C$27</definedName>
    <definedName name="_Markup" localSheetId="27">[1]Home!$C$27</definedName>
    <definedName name="_Markup" localSheetId="28">[1]Home!$C$27</definedName>
    <definedName name="_Markup" localSheetId="29">[1]Home!$C$27</definedName>
    <definedName name="_Markup" localSheetId="30">[1]Home!$C$27</definedName>
    <definedName name="_Markup" localSheetId="31">[1]Home!$C$27</definedName>
    <definedName name="_Markup" localSheetId="75">#REF!</definedName>
    <definedName name="_Markup" localSheetId="77">#REF!</definedName>
    <definedName name="_Markup" localSheetId="79">#REF!</definedName>
    <definedName name="_Markup" localSheetId="82">#REF!</definedName>
    <definedName name="_Markup" localSheetId="74">#REF!</definedName>
    <definedName name="_Markup">#REF!</definedName>
    <definedName name="_Mesh" localSheetId="80">#REF!</definedName>
    <definedName name="_Mesh" localSheetId="73">#REF!</definedName>
    <definedName name="_Mesh" localSheetId="40">[1]Home!$E$53</definedName>
    <definedName name="_Mesh" localSheetId="41">[1]Home!$E$53</definedName>
    <definedName name="_Mesh" localSheetId="42">[1]Home!$E$53</definedName>
    <definedName name="_Mesh" localSheetId="43">[1]Home!$E$53</definedName>
    <definedName name="_Mesh" localSheetId="11">[1]Home!$E$53</definedName>
    <definedName name="_Mesh" localSheetId="7">[1]Home!$E$53</definedName>
    <definedName name="_Mesh" localSheetId="8">[1]Home!$E$53</definedName>
    <definedName name="_Mesh" localSheetId="9">[1]Home!$E$53</definedName>
    <definedName name="_Mesh" localSheetId="12">[1]Home!$E$53</definedName>
    <definedName name="_Mesh" localSheetId="26">[1]Home!$E$53</definedName>
    <definedName name="_Mesh" localSheetId="27">[1]Home!$E$53</definedName>
    <definedName name="_Mesh" localSheetId="28">[1]Home!$E$53</definedName>
    <definedName name="_Mesh" localSheetId="29">[1]Home!$E$53</definedName>
    <definedName name="_Mesh" localSheetId="30">[1]Home!$E$53</definedName>
    <definedName name="_Mesh" localSheetId="31">[1]Home!$E$53</definedName>
    <definedName name="_Mesh" localSheetId="75">#REF!</definedName>
    <definedName name="_Mesh" localSheetId="77">#REF!</definedName>
    <definedName name="_Mesh" localSheetId="79">#REF!</definedName>
    <definedName name="_Mesh" localSheetId="82">#REF!</definedName>
    <definedName name="_Mesh" localSheetId="74">#REF!</definedName>
    <definedName name="_Mesh">#REF!</definedName>
    <definedName name="_Mix" localSheetId="80">#REF!</definedName>
    <definedName name="_Mix" localSheetId="73">#REF!</definedName>
    <definedName name="_Mix" localSheetId="40">[1]Home!$E$41</definedName>
    <definedName name="_Mix" localSheetId="41">[1]Home!$E$41</definedName>
    <definedName name="_Mix" localSheetId="42">[1]Home!$E$41</definedName>
    <definedName name="_Mix" localSheetId="43">[1]Home!$E$41</definedName>
    <definedName name="_Mix" localSheetId="11">[1]Home!$E$41</definedName>
    <definedName name="_Mix" localSheetId="7">[1]Home!$E$41</definedName>
    <definedName name="_Mix" localSheetId="8">[1]Home!$E$41</definedName>
    <definedName name="_Mix" localSheetId="9">[1]Home!$E$41</definedName>
    <definedName name="_Mix" localSheetId="12">[1]Home!$E$41</definedName>
    <definedName name="_Mix" localSheetId="26">[1]Home!$E$41</definedName>
    <definedName name="_Mix" localSheetId="27">[1]Home!$E$41</definedName>
    <definedName name="_Mix" localSheetId="28">[1]Home!$E$41</definedName>
    <definedName name="_Mix" localSheetId="29">[1]Home!$E$41</definedName>
    <definedName name="_Mix" localSheetId="30">[1]Home!$E$41</definedName>
    <definedName name="_Mix" localSheetId="31">[1]Home!$E$41</definedName>
    <definedName name="_Mix" localSheetId="75">#REF!</definedName>
    <definedName name="_Mix" localSheetId="77">#REF!</definedName>
    <definedName name="_Mix" localSheetId="79">#REF!</definedName>
    <definedName name="_Mix" localSheetId="82">#REF!</definedName>
    <definedName name="_Mix" localSheetId="74">#REF!</definedName>
    <definedName name="_Mix">#REF!</definedName>
    <definedName name="_Place" localSheetId="80">#REF!</definedName>
    <definedName name="_Place" localSheetId="73">#REF!</definedName>
    <definedName name="_Place" localSheetId="40">[1]Home!$E$42</definedName>
    <definedName name="_Place" localSheetId="41">[1]Home!$E$42</definedName>
    <definedName name="_Place" localSheetId="42">[1]Home!$E$42</definedName>
    <definedName name="_Place" localSheetId="43">[1]Home!$E$42</definedName>
    <definedName name="_Place" localSheetId="11">[1]Home!$E$42</definedName>
    <definedName name="_Place" localSheetId="7">[1]Home!$E$42</definedName>
    <definedName name="_Place" localSheetId="8">[1]Home!$E$42</definedName>
    <definedName name="_Place" localSheetId="9">[1]Home!$E$42</definedName>
    <definedName name="_Place" localSheetId="12">[1]Home!$E$42</definedName>
    <definedName name="_Place" localSheetId="26">[1]Home!$E$42</definedName>
    <definedName name="_Place" localSheetId="27">[1]Home!$E$42</definedName>
    <definedName name="_Place" localSheetId="28">[1]Home!$E$42</definedName>
    <definedName name="_Place" localSheetId="29">[1]Home!$E$42</definedName>
    <definedName name="_Place" localSheetId="30">[1]Home!$E$42</definedName>
    <definedName name="_Place" localSheetId="31">[1]Home!$E$42</definedName>
    <definedName name="_Place" localSheetId="75">#REF!</definedName>
    <definedName name="_Place" localSheetId="77">#REF!</definedName>
    <definedName name="_Place" localSheetId="79">#REF!</definedName>
    <definedName name="_Place" localSheetId="82">#REF!</definedName>
    <definedName name="_Place" localSheetId="74">#REF!</definedName>
    <definedName name="_Place">#REF!</definedName>
    <definedName name="_Plaster" localSheetId="40">[1]Home!$E$48</definedName>
    <definedName name="_Plaster" localSheetId="41">[1]Home!$E$48</definedName>
    <definedName name="_Plaster" localSheetId="42">[1]Home!$E$48</definedName>
    <definedName name="_Plaster" localSheetId="43">[1]Home!$E$48</definedName>
    <definedName name="_Plaster" localSheetId="11">[1]Home!$E$48</definedName>
    <definedName name="_Plaster" localSheetId="7">[1]Home!$E$48</definedName>
    <definedName name="_Plaster" localSheetId="8">[1]Home!$E$48</definedName>
    <definedName name="_Plaster" localSheetId="9">[1]Home!$E$48</definedName>
    <definedName name="_Plaster" localSheetId="12">[1]Home!$E$48</definedName>
    <definedName name="_Plaster" localSheetId="26">[1]Home!$E$48</definedName>
    <definedName name="_Plaster" localSheetId="27">[1]Home!$E$48</definedName>
    <definedName name="_Plaster" localSheetId="28">[1]Home!$E$48</definedName>
    <definedName name="_Plaster" localSheetId="29">[1]Home!$E$48</definedName>
    <definedName name="_Plaster" localSheetId="30">[1]Home!$E$48</definedName>
    <definedName name="_Plaster" localSheetId="31">[1]Home!$E$48</definedName>
    <definedName name="_Plaster">#REF!</definedName>
    <definedName name="_RoadLength" localSheetId="80">#REF!</definedName>
    <definedName name="_RoadLength" localSheetId="73">#REF!</definedName>
    <definedName name="_RoadLength" localSheetId="40">[1]Home!$C$25</definedName>
    <definedName name="_RoadLength" localSheetId="41">[1]Home!$C$25</definedName>
    <definedName name="_RoadLength" localSheetId="42">[1]Home!$C$25</definedName>
    <definedName name="_RoadLength" localSheetId="43">[1]Home!$C$25</definedName>
    <definedName name="_RoadLength" localSheetId="11">[1]Home!$C$25</definedName>
    <definedName name="_RoadLength" localSheetId="7">[1]Home!$C$25</definedName>
    <definedName name="_RoadLength" localSheetId="8">[1]Home!$C$25</definedName>
    <definedName name="_RoadLength" localSheetId="9">[1]Home!$C$25</definedName>
    <definedName name="_RoadLength" localSheetId="12">[1]Home!$C$25</definedName>
    <definedName name="_RoadLength" localSheetId="26">[1]Home!$C$25</definedName>
    <definedName name="_RoadLength" localSheetId="27">[1]Home!$C$25</definedName>
    <definedName name="_RoadLength" localSheetId="28">[1]Home!$C$25</definedName>
    <definedName name="_RoadLength" localSheetId="29">[1]Home!$C$25</definedName>
    <definedName name="_RoadLength" localSheetId="30">[1]Home!$C$25</definedName>
    <definedName name="_RoadLength" localSheetId="31">[1]Home!$C$25</definedName>
    <definedName name="_RoadLength" localSheetId="75">#REF!</definedName>
    <definedName name="_RoadLength" localSheetId="77">#REF!</definedName>
    <definedName name="_RoadLength" localSheetId="79">#REF!</definedName>
    <definedName name="_RoadLength" localSheetId="82">#REF!</definedName>
    <definedName name="_RoadLength" localSheetId="74">#REF!</definedName>
    <definedName name="_RoadLength">#REF!</definedName>
    <definedName name="_Roadmarkings" localSheetId="40">#REF!</definedName>
    <definedName name="_Roadmarkings" localSheetId="41">#REF!</definedName>
    <definedName name="_Roadmarkings" localSheetId="42">#REF!</definedName>
    <definedName name="_Roadmarkings" localSheetId="43">#REF!</definedName>
    <definedName name="_Roadmarkings" localSheetId="11">#REF!</definedName>
    <definedName name="_Roadmarkings" localSheetId="7">#REF!</definedName>
    <definedName name="_Roadmarkings" localSheetId="8">#REF!</definedName>
    <definedName name="_Roadmarkings" localSheetId="9">#REF!</definedName>
    <definedName name="_Roadmarkings" localSheetId="12">#REF!</definedName>
    <definedName name="_Roadmarkings">#REF!</definedName>
    <definedName name="_RoadstudSpc" localSheetId="80">#REF!</definedName>
    <definedName name="_RoadstudSpc" localSheetId="73">#REF!</definedName>
    <definedName name="_RoadstudSpc" localSheetId="40">[1]Home!$C$31</definedName>
    <definedName name="_RoadstudSpc" localSheetId="41">[1]Home!$C$31</definedName>
    <definedName name="_RoadstudSpc" localSheetId="42">[1]Home!$C$31</definedName>
    <definedName name="_RoadstudSpc" localSheetId="43">[1]Home!$C$31</definedName>
    <definedName name="_RoadstudSpc" localSheetId="11">[1]Home!$C$31</definedName>
    <definedName name="_RoadstudSpc" localSheetId="7">[1]Home!$C$31</definedName>
    <definedName name="_RoadstudSpc" localSheetId="8">[1]Home!$C$31</definedName>
    <definedName name="_RoadstudSpc" localSheetId="9">[1]Home!$C$31</definedName>
    <definedName name="_RoadstudSpc" localSheetId="12">[1]Home!$C$31</definedName>
    <definedName name="_RoadstudSpc" localSheetId="26">[1]Home!$C$31</definedName>
    <definedName name="_RoadstudSpc" localSheetId="27">[1]Home!$C$31</definedName>
    <definedName name="_RoadstudSpc" localSheetId="28">[1]Home!$C$31</definedName>
    <definedName name="_RoadstudSpc" localSheetId="29">[1]Home!$C$31</definedName>
    <definedName name="_RoadstudSpc" localSheetId="30">[1]Home!$C$31</definedName>
    <definedName name="_RoadstudSpc" localSheetId="31">[1]Home!$C$31</definedName>
    <definedName name="_RoadstudSpc" localSheetId="75">#REF!</definedName>
    <definedName name="_RoadstudSpc" localSheetId="77">#REF!</definedName>
    <definedName name="_RoadstudSpc" localSheetId="79">#REF!</definedName>
    <definedName name="_RoadstudSpc" localSheetId="82">#REF!</definedName>
    <definedName name="_RoadstudSpc" localSheetId="74">#REF!</definedName>
    <definedName name="_RoadstudSpc">#REF!</definedName>
    <definedName name="_Sheeting" localSheetId="40">[1]Home!$E$54</definedName>
    <definedName name="_Sheeting" localSheetId="41">[1]Home!$E$54</definedName>
    <definedName name="_Sheeting" localSheetId="42">[1]Home!$E$54</definedName>
    <definedName name="_Sheeting" localSheetId="43">[1]Home!$E$54</definedName>
    <definedName name="_Sheeting" localSheetId="11">[1]Home!$E$54</definedName>
    <definedName name="_Sheeting" localSheetId="7">[1]Home!$E$54</definedName>
    <definedName name="_Sheeting" localSheetId="8">[1]Home!$E$54</definedName>
    <definedName name="_Sheeting" localSheetId="9">[1]Home!$E$54</definedName>
    <definedName name="_Sheeting" localSheetId="12">[1]Home!$E$54</definedName>
    <definedName name="_Sheeting" localSheetId="26">[1]Home!$E$54</definedName>
    <definedName name="_Sheeting" localSheetId="27">[1]Home!$E$54</definedName>
    <definedName name="_Sheeting" localSheetId="28">[1]Home!$E$54</definedName>
    <definedName name="_Sheeting" localSheetId="29">[1]Home!$E$54</definedName>
    <definedName name="_Sheeting" localSheetId="30">[1]Home!$E$54</definedName>
    <definedName name="_Sheeting" localSheetId="31">[1]Home!$E$54</definedName>
    <definedName name="_Sheeting">#REF!</definedName>
    <definedName name="_Sign" localSheetId="80">#REF!</definedName>
    <definedName name="_Sign" localSheetId="73">#REF!</definedName>
    <definedName name="_Sign" localSheetId="40">[1]Home!$E$63</definedName>
    <definedName name="_Sign" localSheetId="41">[1]Home!$E$63</definedName>
    <definedName name="_Sign" localSheetId="42">[1]Home!$E$63</definedName>
    <definedName name="_Sign" localSheetId="43">[1]Home!$E$63</definedName>
    <definedName name="_Sign" localSheetId="11">[1]Home!$E$63</definedName>
    <definedName name="_Sign" localSheetId="7">[1]Home!$E$63</definedName>
    <definedName name="_Sign" localSheetId="8">[1]Home!$E$63</definedName>
    <definedName name="_Sign" localSheetId="9">[1]Home!$E$63</definedName>
    <definedName name="_Sign" localSheetId="12">[1]Home!$E$63</definedName>
    <definedName name="_Sign" localSheetId="26">[1]Home!$E$63</definedName>
    <definedName name="_Sign" localSheetId="27">[1]Home!$E$63</definedName>
    <definedName name="_Sign" localSheetId="28">[1]Home!$E$63</definedName>
    <definedName name="_Sign" localSheetId="29">[1]Home!$E$63</definedName>
    <definedName name="_Sign" localSheetId="30">[1]Home!$E$63</definedName>
    <definedName name="_Sign" localSheetId="31">[1]Home!$E$63</definedName>
    <definedName name="_Sign" localSheetId="75">#REF!</definedName>
    <definedName name="_Sign" localSheetId="77">#REF!</definedName>
    <definedName name="_Sign" localSheetId="79">#REF!</definedName>
    <definedName name="_Sign" localSheetId="82">#REF!</definedName>
    <definedName name="_Sign" localSheetId="74">#REF!</definedName>
    <definedName name="_Sign">#REF!</definedName>
    <definedName name="_Spread" localSheetId="40">[1]Home!$E$47</definedName>
    <definedName name="_Spread" localSheetId="41">[1]Home!$E$47</definedName>
    <definedName name="_Spread" localSheetId="42">[1]Home!$E$47</definedName>
    <definedName name="_Spread" localSheetId="43">[1]Home!$E$47</definedName>
    <definedName name="_Spread" localSheetId="11">[1]Home!$E$47</definedName>
    <definedName name="_Spread" localSheetId="7">[1]Home!$E$47</definedName>
    <definedName name="_Spread" localSheetId="8">[1]Home!$E$47</definedName>
    <definedName name="_Spread" localSheetId="9">[1]Home!$E$47</definedName>
    <definedName name="_Spread" localSheetId="12">[1]Home!$E$47</definedName>
    <definedName name="_Spread" localSheetId="26">[1]Home!$E$47</definedName>
    <definedName name="_Spread" localSheetId="27">[1]Home!$E$47</definedName>
    <definedName name="_Spread" localSheetId="28">[1]Home!$E$47</definedName>
    <definedName name="_Spread" localSheetId="29">[1]Home!$E$47</definedName>
    <definedName name="_Spread" localSheetId="30">[1]Home!$E$47</definedName>
    <definedName name="_Spread" localSheetId="31">[1]Home!$E$47</definedName>
    <definedName name="_Spread">#REF!</definedName>
    <definedName name="_Stamp" localSheetId="40">[1]Home!$E$45</definedName>
    <definedName name="_Stamp" localSheetId="41">[1]Home!$E$45</definedName>
    <definedName name="_Stamp" localSheetId="42">[1]Home!$E$45</definedName>
    <definedName name="_Stamp" localSheetId="43">[1]Home!$E$45</definedName>
    <definedName name="_Stamp" localSheetId="11">[1]Home!$E$45</definedName>
    <definedName name="_Stamp" localSheetId="7">[1]Home!$E$45</definedName>
    <definedName name="_Stamp" localSheetId="8">[1]Home!$E$45</definedName>
    <definedName name="_Stamp" localSheetId="9">[1]Home!$E$45</definedName>
    <definedName name="_Stamp" localSheetId="12">[1]Home!$E$45</definedName>
    <definedName name="_Stamp" localSheetId="26">[1]Home!$E$45</definedName>
    <definedName name="_Stamp" localSheetId="27">[1]Home!$E$45</definedName>
    <definedName name="_Stamp" localSheetId="28">[1]Home!$E$45</definedName>
    <definedName name="_Stamp" localSheetId="29">[1]Home!$E$45</definedName>
    <definedName name="_Stamp" localSheetId="30">[1]Home!$E$45</definedName>
    <definedName name="_Stamp" localSheetId="31">[1]Home!$E$45</definedName>
    <definedName name="_Stamp">#REF!</definedName>
    <definedName name="_Subsoil" localSheetId="40">[1]Home!$E$56</definedName>
    <definedName name="_Subsoil" localSheetId="41">[1]Home!$E$56</definedName>
    <definedName name="_Subsoil" localSheetId="42">[1]Home!$E$56</definedName>
    <definedName name="_Subsoil" localSheetId="43">[1]Home!$E$56</definedName>
    <definedName name="_Subsoil" localSheetId="11">[1]Home!$E$56</definedName>
    <definedName name="_Subsoil" localSheetId="7">[1]Home!$E$56</definedName>
    <definedName name="_Subsoil" localSheetId="8">[1]Home!$E$56</definedName>
    <definedName name="_Subsoil" localSheetId="9">[1]Home!$E$56</definedName>
    <definedName name="_Subsoil" localSheetId="12">[1]Home!$E$56</definedName>
    <definedName name="_Subsoil" localSheetId="26">[1]Home!$E$56</definedName>
    <definedName name="_Subsoil" localSheetId="27">[1]Home!$E$56</definedName>
    <definedName name="_Subsoil" localSheetId="28">[1]Home!$E$56</definedName>
    <definedName name="_Subsoil" localSheetId="29">[1]Home!$E$56</definedName>
    <definedName name="_Subsoil" localSheetId="30">[1]Home!$E$56</definedName>
    <definedName name="_Subsoil" localSheetId="31">[1]Home!$E$56</definedName>
    <definedName name="_Subsoil">#REF!</definedName>
    <definedName name="_Summary" localSheetId="80">#REF!</definedName>
    <definedName name="_Summary" localSheetId="73">#REF!</definedName>
    <definedName name="_Summary" localSheetId="40">[1]Home!$J$16</definedName>
    <definedName name="_Summary" localSheetId="41">[1]Home!$J$16</definedName>
    <definedName name="_Summary" localSheetId="42">[1]Home!$J$16</definedName>
    <definedName name="_Summary" localSheetId="43">[1]Home!$J$16</definedName>
    <definedName name="_Summary" localSheetId="11">[1]Home!$J$16</definedName>
    <definedName name="_Summary" localSheetId="7">[1]Home!$J$16</definedName>
    <definedName name="_Summary" localSheetId="8">[1]Home!$J$16</definedName>
    <definedName name="_Summary" localSheetId="9">[1]Home!$J$16</definedName>
    <definedName name="_Summary" localSheetId="12">[1]Home!$J$16</definedName>
    <definedName name="_Summary" localSheetId="26">[1]Home!$J$16</definedName>
    <definedName name="_Summary" localSheetId="27">[1]Home!$J$16</definedName>
    <definedName name="_Summary" localSheetId="28">[1]Home!$J$16</definedName>
    <definedName name="_Summary" localSheetId="29">[1]Home!$J$16</definedName>
    <definedName name="_Summary" localSheetId="30">[1]Home!$J$16</definedName>
    <definedName name="_Summary" localSheetId="31">[1]Home!$J$16</definedName>
    <definedName name="_Summary" localSheetId="75">#REF!</definedName>
    <definedName name="_Summary" localSheetId="77">#REF!</definedName>
    <definedName name="_Summary" localSheetId="79">#REF!</definedName>
    <definedName name="_Summary" localSheetId="82">#REF!</definedName>
    <definedName name="_Summary" localSheetId="74">#REF!</definedName>
    <definedName name="_Summary">#REF!</definedName>
    <definedName name="_Wacker" localSheetId="80">#REF!</definedName>
    <definedName name="_Wacker" localSheetId="73">#REF!</definedName>
    <definedName name="_Wacker" localSheetId="40">[1]Home!$E$46</definedName>
    <definedName name="_Wacker" localSheetId="41">[1]Home!$E$46</definedName>
    <definedName name="_Wacker" localSheetId="42">[1]Home!$E$46</definedName>
    <definedName name="_Wacker" localSheetId="43">[1]Home!$E$46</definedName>
    <definedName name="_Wacker" localSheetId="11">[1]Home!$E$46</definedName>
    <definedName name="_Wacker" localSheetId="7">[1]Home!$E$46</definedName>
    <definedName name="_Wacker" localSheetId="8">[1]Home!$E$46</definedName>
    <definedName name="_Wacker" localSheetId="9">[1]Home!$E$46</definedName>
    <definedName name="_Wacker" localSheetId="12">[1]Home!$E$46</definedName>
    <definedName name="_Wacker" localSheetId="26">[1]Home!$E$46</definedName>
    <definedName name="_Wacker" localSheetId="27">[1]Home!$E$46</definedName>
    <definedName name="_Wacker" localSheetId="28">[1]Home!$E$46</definedName>
    <definedName name="_Wacker" localSheetId="29">[1]Home!$E$46</definedName>
    <definedName name="_Wacker" localSheetId="30">[1]Home!$E$46</definedName>
    <definedName name="_Wacker" localSheetId="31">[1]Home!$E$46</definedName>
    <definedName name="_Wacker" localSheetId="75">#REF!</definedName>
    <definedName name="_Wacker" localSheetId="77">#REF!</definedName>
    <definedName name="_Wacker" localSheetId="79">#REF!</definedName>
    <definedName name="_Wacker" localSheetId="82">#REF!</definedName>
    <definedName name="_Wacker" localSheetId="74">#REF!</definedName>
    <definedName name="_Wacker">#REF!</definedName>
    <definedName name="C7.3">#REF!</definedName>
    <definedName name="Client1">Information!$C$2</definedName>
    <definedName name="Client2">Information!$C$3</definedName>
    <definedName name="ContractDescription">Information!$C$6</definedName>
    <definedName name="ContractNo">Information!$C$5</definedName>
    <definedName name="DELETE">[2]Home!$E$44</definedName>
    <definedName name="HOME">Information!$J$12</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80">#REF!</definedName>
    <definedName name="Page_A" localSheetId="73">#REF!</definedName>
    <definedName name="Page_A" localSheetId="40">[1]Home!$J$12</definedName>
    <definedName name="Page_A" localSheetId="41">[1]Home!$J$12</definedName>
    <definedName name="Page_A" localSheetId="42">[1]Home!$J$12</definedName>
    <definedName name="Page_A" localSheetId="43">[1]Home!$J$12</definedName>
    <definedName name="Page_A" localSheetId="11">[1]Home!$J$12</definedName>
    <definedName name="Page_A" localSheetId="7">[1]Home!$J$12</definedName>
    <definedName name="Page_A" localSheetId="8">[1]Home!$J$12</definedName>
    <definedName name="Page_A" localSheetId="9">[1]Home!$J$12</definedName>
    <definedName name="Page_A" localSheetId="12">[1]Home!$J$12</definedName>
    <definedName name="Page_A" localSheetId="26">[1]Home!$J$12</definedName>
    <definedName name="Page_A" localSheetId="27">[1]Home!$J$12</definedName>
    <definedName name="Page_A" localSheetId="28">[1]Home!$J$12</definedName>
    <definedName name="Page_A" localSheetId="29">[1]Home!$J$12</definedName>
    <definedName name="Page_A" localSheetId="30">[1]Home!$J$12</definedName>
    <definedName name="Page_A" localSheetId="31">[1]Home!$J$12</definedName>
    <definedName name="Page_A" localSheetId="75">#REF!</definedName>
    <definedName name="Page_A" localSheetId="77">#REF!</definedName>
    <definedName name="Page_A" localSheetId="79">#REF!</definedName>
    <definedName name="Page_A" localSheetId="82">#REF!</definedName>
    <definedName name="Page_A" localSheetId="74">#REF!</definedName>
    <definedName name="Page_A">#REF!</definedName>
    <definedName name="Page_D" localSheetId="80">#REF!</definedName>
    <definedName name="Page_D" localSheetId="73">#REF!</definedName>
    <definedName name="Page_D" localSheetId="40">[1]Home!$J$13</definedName>
    <definedName name="Page_D" localSheetId="41">[1]Home!$J$13</definedName>
    <definedName name="Page_D" localSheetId="42">[1]Home!$J$13</definedName>
    <definedName name="Page_D" localSheetId="43">[1]Home!$J$13</definedName>
    <definedName name="Page_D" localSheetId="11">[1]Home!$J$13</definedName>
    <definedName name="Page_D" localSheetId="7">[1]Home!$J$13</definedName>
    <definedName name="Page_D" localSheetId="8">[1]Home!$J$13</definedName>
    <definedName name="Page_D" localSheetId="9">[1]Home!$J$13</definedName>
    <definedName name="Page_D" localSheetId="12">[1]Home!$J$13</definedName>
    <definedName name="Page_D" localSheetId="26">[1]Home!$J$13</definedName>
    <definedName name="Page_D" localSheetId="27">[1]Home!$J$13</definedName>
    <definedName name="Page_D" localSheetId="28">[1]Home!$J$13</definedName>
    <definedName name="Page_D" localSheetId="29">[1]Home!$J$13</definedName>
    <definedName name="Page_D" localSheetId="30">[1]Home!$J$13</definedName>
    <definedName name="Page_D" localSheetId="31">[1]Home!$J$13</definedName>
    <definedName name="Page_D" localSheetId="75">#REF!</definedName>
    <definedName name="Page_D" localSheetId="77">#REF!</definedName>
    <definedName name="Page_D" localSheetId="79">#REF!</definedName>
    <definedName name="Page_D" localSheetId="82">#REF!</definedName>
    <definedName name="Page_D" localSheetId="74">#REF!</definedName>
    <definedName name="Page_D">#REF!</definedName>
    <definedName name="Page_F" localSheetId="80">#REF!</definedName>
    <definedName name="Page_F" localSheetId="73">#REF!</definedName>
    <definedName name="Page_F" localSheetId="40">[1]Home!$J$14</definedName>
    <definedName name="Page_F" localSheetId="41">[1]Home!$J$14</definedName>
    <definedName name="Page_F" localSheetId="42">[1]Home!$J$14</definedName>
    <definedName name="Page_F" localSheetId="43">[1]Home!$J$14</definedName>
    <definedName name="Page_F" localSheetId="11">[1]Home!$J$14</definedName>
    <definedName name="Page_F" localSheetId="7">[1]Home!$J$14</definedName>
    <definedName name="Page_F" localSheetId="8">[1]Home!$J$14</definedName>
    <definedName name="Page_F" localSheetId="9">[1]Home!$J$14</definedName>
    <definedName name="Page_F" localSheetId="12">[1]Home!$J$14</definedName>
    <definedName name="Page_F" localSheetId="26">[1]Home!$J$14</definedName>
    <definedName name="Page_F" localSheetId="27">[1]Home!$J$14</definedName>
    <definedName name="Page_F" localSheetId="28">[1]Home!$J$14</definedName>
    <definedName name="Page_F" localSheetId="29">[1]Home!$J$14</definedName>
    <definedName name="Page_F" localSheetId="30">[1]Home!$J$14</definedName>
    <definedName name="Page_F" localSheetId="31">[1]Home!$J$14</definedName>
    <definedName name="Page_F" localSheetId="75">#REF!</definedName>
    <definedName name="Page_F" localSheetId="77">#REF!</definedName>
    <definedName name="Page_F" localSheetId="79">#REF!</definedName>
    <definedName name="Page_F" localSheetId="82">#REF!</definedName>
    <definedName name="Page_F" localSheetId="74">#REF!</definedName>
    <definedName name="Page_F">#REF!</definedName>
    <definedName name="Page_G" localSheetId="80">#REF!</definedName>
    <definedName name="Page_G" localSheetId="73">#REF!</definedName>
    <definedName name="Page_G" localSheetId="40">[1]Home!$J$15</definedName>
    <definedName name="Page_G" localSheetId="41">[1]Home!$J$15</definedName>
    <definedName name="Page_G" localSheetId="42">[1]Home!$J$15</definedName>
    <definedName name="Page_G" localSheetId="43">[1]Home!$J$15</definedName>
    <definedName name="Page_G" localSheetId="11">[1]Home!$J$15</definedName>
    <definedName name="Page_G" localSheetId="7">[1]Home!$J$15</definedName>
    <definedName name="Page_G" localSheetId="8">[1]Home!$J$15</definedName>
    <definedName name="Page_G" localSheetId="9">[1]Home!$J$15</definedName>
    <definedName name="Page_G" localSheetId="12">[1]Home!$J$15</definedName>
    <definedName name="Page_G" localSheetId="26">[1]Home!$J$15</definedName>
    <definedName name="Page_G" localSheetId="27">[1]Home!$J$15</definedName>
    <definedName name="Page_G" localSheetId="28">[1]Home!$J$15</definedName>
    <definedName name="Page_G" localSheetId="29">[1]Home!$J$15</definedName>
    <definedName name="Page_G" localSheetId="30">[1]Home!$J$15</definedName>
    <definedName name="Page_G" localSheetId="31">[1]Home!$J$15</definedName>
    <definedName name="Page_G" localSheetId="75">#REF!</definedName>
    <definedName name="Page_G" localSheetId="77">#REF!</definedName>
    <definedName name="Page_G" localSheetId="79">#REF!</definedName>
    <definedName name="Page_G" localSheetId="82">#REF!</definedName>
    <definedName name="Page_G" localSheetId="74">#REF!</definedName>
    <definedName name="Page_G">#REF!</definedName>
    <definedName name="_xlnm.Print_Area" localSheetId="80">' SUMMARY 1'!$A$1:$I$57</definedName>
    <definedName name="_xlnm.Print_Area" localSheetId="73">'A (BRIDGE)'!$A$1:$H$70</definedName>
    <definedName name="_xlnm.Print_Area" localSheetId="1">'C1.2'!$A$2:$H$54</definedName>
    <definedName name="_xlnm.Print_Area" localSheetId="2">'C1.3'!$A$2:$H$64</definedName>
    <definedName name="_xlnm.Print_Area" localSheetId="3">'C1.4'!$A$1:$H$264</definedName>
    <definedName name="_xlnm.Print_Area" localSheetId="4">'C1.5'!$A$1:$H$120</definedName>
    <definedName name="_xlnm.Print_Area" localSheetId="5">'C1.6'!$A$1:$H$78</definedName>
    <definedName name="_xlnm.Print_Area" localSheetId="6">'C1.7'!$A$1:$H$38</definedName>
    <definedName name="_xlnm.Print_Area" localSheetId="40">'C10.1'!$A$1:$H$388</definedName>
    <definedName name="_xlnm.Print_Area" localSheetId="41">'C11.3'!$A$1:$H$65</definedName>
    <definedName name="_xlnm.Print_Area" localSheetId="42">'C11.5'!$A$1:$H$144</definedName>
    <definedName name="_xlnm.Print_Area" localSheetId="43">'C11.8'!$A$1:$H$149</definedName>
    <definedName name="_xlnm.Print_Area" localSheetId="15">'C12.1'!$A$2:$H$135</definedName>
    <definedName name="_xlnm.Print_Area" localSheetId="44">'C12.2'!$A$1:$G$66</definedName>
    <definedName name="_xlnm.Print_Area" localSheetId="45">'C12.3'!$A$1:$G$215</definedName>
    <definedName name="_xlnm.Print_Area" localSheetId="46">'C12.4'!$A$1:$H$79</definedName>
    <definedName name="_xlnm.Print_Area" localSheetId="47">'C12.5'!$A$1:$H$74</definedName>
    <definedName name="_xlnm.Print_Area" localSheetId="48">'C12.6'!$A$1:$H$145</definedName>
    <definedName name="_xlnm.Print_Area" localSheetId="49">'C12.7'!$A$1:$H$72</definedName>
    <definedName name="_xlnm.Print_Area" localSheetId="56">'C13.10'!$A$1:$H$79</definedName>
    <definedName name="_xlnm.Print_Area" localSheetId="57">'C13.11'!$A$1:$H$76</definedName>
    <definedName name="_xlnm.Print_Area" localSheetId="58">'C13.12'!$A$1:$H$78</definedName>
    <definedName name="_xlnm.Print_Area" localSheetId="60">'C13.14'!$A$1:$H$79</definedName>
    <definedName name="_xlnm.Print_Area" localSheetId="17">'C13.2'!$A$1:$H$69</definedName>
    <definedName name="_xlnm.Print_Area" localSheetId="18">'C13.3'!$A$1:$H$69</definedName>
    <definedName name="_xlnm.Print_Area" localSheetId="19">'C13.4'!$A$1:$H$168</definedName>
    <definedName name="_xlnm.Print_Area" localSheetId="54">'C13.5'!$A$1:$H$78</definedName>
    <definedName name="_xlnm.Print_Area" localSheetId="20">'C13.6'!$A$1:$H$76</definedName>
    <definedName name="_xlnm.Print_Area" localSheetId="21">'C13.7'!$A$1:$H$66</definedName>
    <definedName name="_xlnm.Print_Area" localSheetId="55">'C13.9'!$A$1:$H$70</definedName>
    <definedName name="_xlnm.Print_Area" localSheetId="61">'C14.1'!$A$1:$H$62</definedName>
    <definedName name="_xlnm.Print_Area" localSheetId="70">'C14.10'!$A$1:$H$76</definedName>
    <definedName name="_xlnm.Print_Area" localSheetId="62">'C14.2'!$A$1:$H$71</definedName>
    <definedName name="_xlnm.Print_Area" localSheetId="63">'C14.3'!$A$1:$H$71</definedName>
    <definedName name="_xlnm.Print_Area" localSheetId="64">'C14.4'!$A$1:$H$74</definedName>
    <definedName name="_xlnm.Print_Area" localSheetId="65">'C14.5'!$A$1:$H$71</definedName>
    <definedName name="_xlnm.Print_Area" localSheetId="66">'C14.6'!$A$1:$H$75</definedName>
    <definedName name="_xlnm.Print_Area" localSheetId="67">'C14.7'!$A$1:$H$75</definedName>
    <definedName name="_xlnm.Print_Area" localSheetId="68">'C14.8'!$A$1:$H$74</definedName>
    <definedName name="_xlnm.Print_Area" localSheetId="69">'C14.9'!$A$1:$H$149</definedName>
    <definedName name="_xlnm.Print_Area" localSheetId="11">'C2.1'!$A$1:$H$385</definedName>
    <definedName name="_xlnm.Print_Area" localSheetId="7">'C2.2'!$A$1:$H$201</definedName>
    <definedName name="_xlnm.Print_Area" localSheetId="8">'C2.3'!$A$1:$H$591</definedName>
    <definedName name="_xlnm.Print_Area" localSheetId="9">'C2.4'!$A$1:$H$75</definedName>
    <definedName name="_xlnm.Print_Area" localSheetId="72">'C20.1'!$A$1:$G$61</definedName>
    <definedName name="_xlnm.Print_Area" localSheetId="12">'C3.3(B)'!$A$2:$N$388</definedName>
    <definedName name="_xlnm.Print_Area" localSheetId="10">'C4.3'!$A$1:$G$281</definedName>
    <definedName name="_xlnm.Print_Area" localSheetId="23">'C5.5'!$A$1:$H$538</definedName>
    <definedName name="_xlnm.Print_Area" localSheetId="24">'C6.1'!$A$1:$H$137</definedName>
    <definedName name="_xlnm.Print_Area" localSheetId="26">'C7.1'!$A$1:$H$74</definedName>
    <definedName name="_xlnm.Print_Area" localSheetId="27">'C7.2'!$A$1:$H$127</definedName>
    <definedName name="_xlnm.Print_Area" localSheetId="28">'C7.3'!$A$1:$H$131</definedName>
    <definedName name="_xlnm.Print_Area" localSheetId="29">'C7.4'!$A$1:$H$77</definedName>
    <definedName name="_xlnm.Print_Area" localSheetId="30">'C7.5'!$A$1:$H$79</definedName>
    <definedName name="_xlnm.Print_Area" localSheetId="31">'C7.6'!$A$1:$H$78</definedName>
    <definedName name="_xlnm.Print_Area" localSheetId="13">'C8.1 (B)'!$A$2:$O$78</definedName>
    <definedName name="_xlnm.Print_Area" localSheetId="32">'C8.2'!$A$1:$H$73</definedName>
    <definedName name="_xlnm.Print_Area" localSheetId="33">'C8.3'!$A$1:$H$73</definedName>
    <definedName name="_xlnm.Print_Area" localSheetId="34">'C8.4'!$A$1:$H$73</definedName>
    <definedName name="_xlnm.Print_Area" localSheetId="35">'C8.5'!$A$1:$H$79</definedName>
    <definedName name="_xlnm.Print_Area" localSheetId="36">'C8.6'!$A$1:$H$77</definedName>
    <definedName name="_xlnm.Print_Area" localSheetId="37">'C8.7'!$A$1:$H$79</definedName>
    <definedName name="_xlnm.Print_Area" localSheetId="39">'C8.9'!$A$1:$H$75</definedName>
    <definedName name="_xlnm.Print_Area" localSheetId="14">'C9.1 (B)'!$A$2:$H$302</definedName>
    <definedName name="_xlnm.Print_Area" localSheetId="75">D!$A$1:$F$16</definedName>
    <definedName name="_xlnm.Print_Area" localSheetId="77">E!$A$1:$I$69</definedName>
    <definedName name="_xlnm.Print_Area" localSheetId="79">F!$A$1:$I$69</definedName>
    <definedName name="_xlnm.Print_Area" localSheetId="82">G!$A$1:$I$73</definedName>
    <definedName name="_xlnm.Print_Area" localSheetId="74">'Sch D'!$A$1:$L$61</definedName>
    <definedName name="_xlnm.Print_Area" localSheetId="76">'Sch E'!$A$1:$H$66</definedName>
    <definedName name="_xlnm.Print_Area" localSheetId="78">'Sch F'!$A$1:$H$42</definedName>
    <definedName name="_xlnm.Print_Area" localSheetId="81">'Sch G'!$A$1:$I$123</definedName>
    <definedName name="_xlnm.Print_Titles" localSheetId="40">'C10.1'!$4:$9</definedName>
    <definedName name="_xlnm.Print_Titles" localSheetId="41">'C11.3'!$4:$9</definedName>
    <definedName name="_xlnm.Print_Titles" localSheetId="42">'C11.5'!$4:$9</definedName>
    <definedName name="_xlnm.Print_Titles" localSheetId="43">'C11.8'!$4:$8</definedName>
    <definedName name="_xlnm.Print_Titles" localSheetId="11">'C2.1'!$4:$9</definedName>
    <definedName name="_xlnm.Print_Titles" localSheetId="7">'C2.2'!$4:$9</definedName>
    <definedName name="_xlnm.Print_Titles" localSheetId="8">'C2.3'!$4:$9</definedName>
    <definedName name="_xlnm.Print_Titles" localSheetId="9">'C2.4'!$4:$9</definedName>
    <definedName name="_xlnm.Print_Titles" localSheetId="12">'C3.3(B)'!$5:$10</definedName>
    <definedName name="_xlnm.Print_Titles" localSheetId="26">'C7.1'!$4:$9</definedName>
    <definedName name="_xlnm.Print_Titles" localSheetId="27">'C7.2'!$4:$12</definedName>
    <definedName name="_xlnm.Print_Titles" localSheetId="28">'C7.3'!$4:$9</definedName>
    <definedName name="_xlnm.Print_Titles" localSheetId="29">'C7.4'!$4:$12</definedName>
    <definedName name="_xlnm.Print_Titles" localSheetId="30">'C7.5'!$4:$12</definedName>
    <definedName name="_xlnm.Print_Titles" localSheetId="31">'C7.6'!$4:$12</definedName>
    <definedName name="tbl_Units">[3]Tables!$B$4:$B$32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92" l="1"/>
  <c r="G24" i="254"/>
  <c r="G23" i="254"/>
  <c r="G22" i="254"/>
  <c r="G21" i="254"/>
  <c r="G20" i="254"/>
  <c r="G19" i="254"/>
  <c r="G18" i="254"/>
  <c r="G17" i="254"/>
  <c r="G11" i="254"/>
  <c r="G12" i="254"/>
  <c r="C10" i="254"/>
  <c r="C11" i="254"/>
  <c r="C12" i="254"/>
  <c r="C13" i="254"/>
  <c r="D13" i="254"/>
  <c r="E13" i="254"/>
  <c r="C14" i="254"/>
  <c r="C15" i="254"/>
  <c r="G15" i="254"/>
  <c r="I12" i="193"/>
  <c r="H13" i="216"/>
  <c r="B18" i="282"/>
  <c r="B11" i="282"/>
  <c r="B10" i="282"/>
  <c r="B4" i="282"/>
  <c r="B2" i="282"/>
  <c r="F1" i="282"/>
  <c r="B1" i="282"/>
  <c r="C9" i="263"/>
  <c r="B5" i="265"/>
  <c r="B5" i="200"/>
  <c r="F2" i="159"/>
  <c r="H24" i="262"/>
  <c r="H22" i="262"/>
  <c r="H17" i="262"/>
  <c r="H15" i="262"/>
  <c r="S29" i="265"/>
  <c r="S31" i="265" s="1"/>
  <c r="F30" i="237" l="1"/>
  <c r="F18" i="237"/>
  <c r="H30" i="262"/>
  <c r="H26" i="262"/>
  <c r="H11" i="262"/>
  <c r="H10" i="262"/>
  <c r="C9" i="261"/>
  <c r="B69" i="261" l="1"/>
  <c r="B12" i="282" s="1"/>
  <c r="J181" i="277" l="1"/>
  <c r="K181" i="277" s="1"/>
  <c r="J173" i="277"/>
  <c r="K173" i="277"/>
  <c r="J174" i="277"/>
  <c r="K174" i="277" s="1"/>
  <c r="J175" i="277"/>
  <c r="K175" i="277"/>
  <c r="J176" i="277"/>
  <c r="K176" i="277"/>
  <c r="J177" i="277"/>
  <c r="K177" i="277"/>
  <c r="J178" i="277"/>
  <c r="K178" i="277" s="1"/>
  <c r="J179" i="277"/>
  <c r="K179" i="277"/>
  <c r="J180" i="277"/>
  <c r="K180" i="277"/>
  <c r="L180" i="277"/>
  <c r="J172" i="277"/>
  <c r="N170" i="277"/>
  <c r="Q10" i="276"/>
  <c r="H16" i="216" l="1"/>
  <c r="H17" i="216"/>
  <c r="H18" i="216"/>
  <c r="B42" i="260"/>
  <c r="G35" i="260"/>
  <c r="G34" i="260"/>
  <c r="G32" i="260"/>
  <c r="G30" i="260"/>
  <c r="G28" i="260"/>
  <c r="G26" i="260"/>
  <c r="G25" i="260"/>
  <c r="G24" i="260"/>
  <c r="G23" i="260"/>
  <c r="G22" i="260"/>
  <c r="G21" i="260"/>
  <c r="G20" i="260"/>
  <c r="G19" i="260"/>
  <c r="G18" i="260"/>
  <c r="G17" i="260"/>
  <c r="G16" i="260"/>
  <c r="G15" i="260"/>
  <c r="G14" i="260"/>
  <c r="G13" i="260"/>
  <c r="G12" i="260"/>
  <c r="G11" i="260"/>
  <c r="G10" i="260"/>
  <c r="G9" i="260"/>
  <c r="B5" i="260"/>
  <c r="G4" i="260"/>
  <c r="B2" i="260"/>
  <c r="E1" i="260"/>
  <c r="B1" i="260"/>
  <c r="B69" i="279"/>
  <c r="B7" i="279"/>
  <c r="B4" i="279"/>
  <c r="B2" i="279"/>
  <c r="F1" i="279"/>
  <c r="B1" i="279"/>
  <c r="G65" i="278"/>
  <c r="G64" i="278"/>
  <c r="G63" i="278"/>
  <c r="G62" i="278"/>
  <c r="G61" i="278"/>
  <c r="G60" i="278"/>
  <c r="G59" i="278"/>
  <c r="G58" i="278"/>
  <c r="G57" i="278"/>
  <c r="G56" i="278"/>
  <c r="G55" i="278"/>
  <c r="G54" i="278"/>
  <c r="G53" i="278"/>
  <c r="G52" i="278"/>
  <c r="E54" i="278" s="1"/>
  <c r="G51" i="278"/>
  <c r="G50" i="278"/>
  <c r="G49" i="278"/>
  <c r="G47" i="278"/>
  <c r="G46" i="278"/>
  <c r="G45" i="278"/>
  <c r="G44" i="278"/>
  <c r="G43" i="278"/>
  <c r="G42" i="278"/>
  <c r="G41" i="278"/>
  <c r="G39" i="278"/>
  <c r="G38" i="278"/>
  <c r="E40" i="278" s="1"/>
  <c r="G40" i="278" s="1"/>
  <c r="G37" i="278"/>
  <c r="G36" i="278"/>
  <c r="G35" i="278"/>
  <c r="G33" i="278"/>
  <c r="G32" i="278"/>
  <c r="E34" i="278" s="1"/>
  <c r="G34" i="278" s="1"/>
  <c r="G31" i="278"/>
  <c r="G30" i="278"/>
  <c r="G29" i="278"/>
  <c r="G28" i="278"/>
  <c r="G27" i="278"/>
  <c r="G26" i="278"/>
  <c r="G25" i="278"/>
  <c r="G24" i="278"/>
  <c r="G23" i="278"/>
  <c r="G22" i="278"/>
  <c r="G21" i="278"/>
  <c r="G20" i="278"/>
  <c r="G19" i="278"/>
  <c r="G18" i="278"/>
  <c r="G17" i="278"/>
  <c r="G16" i="278"/>
  <c r="G13" i="278"/>
  <c r="G12" i="278"/>
  <c r="E14" i="278" s="1"/>
  <c r="G14" i="278" s="1"/>
  <c r="G11" i="278"/>
  <c r="G10" i="278"/>
  <c r="G9" i="278"/>
  <c r="B5" i="278"/>
  <c r="G4" i="278"/>
  <c r="B2" i="278"/>
  <c r="E1" i="278"/>
  <c r="B1" i="278"/>
  <c r="E48" i="278" l="1"/>
  <c r="G48" i="278" s="1"/>
  <c r="G66" i="278" s="1"/>
  <c r="G9" i="279" s="1"/>
  <c r="H11" i="282" s="1"/>
  <c r="G69" i="279" l="1"/>
  <c r="O10" i="276"/>
  <c r="H117" i="163"/>
  <c r="H36" i="162" l="1"/>
  <c r="F38" i="162" s="1"/>
  <c r="H38" i="162" s="1"/>
  <c r="H37" i="162"/>
  <c r="H20" i="196" l="1"/>
  <c r="H41" i="194"/>
  <c r="H40" i="194"/>
  <c r="B302" i="277" l="1"/>
  <c r="H301" i="277"/>
  <c r="H300" i="277"/>
  <c r="H299" i="277"/>
  <c r="H298" i="277"/>
  <c r="H297" i="277"/>
  <c r="H296" i="277"/>
  <c r="H295" i="277"/>
  <c r="H294" i="277"/>
  <c r="H293" i="277"/>
  <c r="H292" i="277"/>
  <c r="H291" i="277"/>
  <c r="H290" i="277"/>
  <c r="H289" i="277"/>
  <c r="H288" i="277"/>
  <c r="H287" i="277"/>
  <c r="H286" i="277"/>
  <c r="H285" i="277"/>
  <c r="H284" i="277"/>
  <c r="H283" i="277"/>
  <c r="H282" i="277"/>
  <c r="H281" i="277"/>
  <c r="H280" i="277"/>
  <c r="H279" i="277"/>
  <c r="H278" i="277"/>
  <c r="H277" i="277"/>
  <c r="H276" i="277"/>
  <c r="H275" i="277"/>
  <c r="H274" i="277"/>
  <c r="H273" i="277"/>
  <c r="H272" i="277"/>
  <c r="H271" i="277"/>
  <c r="H270" i="277"/>
  <c r="H269" i="277"/>
  <c r="H268" i="277"/>
  <c r="H267" i="277"/>
  <c r="H266" i="277"/>
  <c r="H265" i="277"/>
  <c r="H264" i="277"/>
  <c r="H263" i="277"/>
  <c r="H262" i="277"/>
  <c r="H261" i="277"/>
  <c r="H260" i="277"/>
  <c r="H259" i="277"/>
  <c r="H258" i="277"/>
  <c r="H257" i="277"/>
  <c r="H256" i="277"/>
  <c r="H255" i="277"/>
  <c r="H254" i="277"/>
  <c r="H253" i="277"/>
  <c r="H252" i="277"/>
  <c r="H251" i="277"/>
  <c r="H250" i="277"/>
  <c r="H249" i="277"/>
  <c r="H248" i="277"/>
  <c r="H247" i="277"/>
  <c r="H246" i="277"/>
  <c r="H245" i="277"/>
  <c r="H244" i="277"/>
  <c r="H243" i="277"/>
  <c r="H242" i="277"/>
  <c r="H241" i="277"/>
  <c r="H240" i="277"/>
  <c r="H239" i="277"/>
  <c r="H238" i="277"/>
  <c r="H237" i="277"/>
  <c r="H236" i="277"/>
  <c r="B230" i="277"/>
  <c r="B227" i="277"/>
  <c r="F226" i="277"/>
  <c r="B226" i="277"/>
  <c r="B225" i="277"/>
  <c r="L224" i="277"/>
  <c r="K224" i="277"/>
  <c r="J224" i="277"/>
  <c r="H224" i="277"/>
  <c r="L223" i="277"/>
  <c r="J223" i="277"/>
  <c r="K223" i="277" s="1"/>
  <c r="H223" i="277"/>
  <c r="L222" i="277"/>
  <c r="K222" i="277"/>
  <c r="J222" i="277"/>
  <c r="H222" i="277"/>
  <c r="J221" i="277"/>
  <c r="K221" i="277" s="1"/>
  <c r="H221" i="277"/>
  <c r="K220" i="277"/>
  <c r="J220" i="277"/>
  <c r="H220" i="277"/>
  <c r="J219" i="277"/>
  <c r="K219" i="277" s="1"/>
  <c r="H219" i="277"/>
  <c r="K218" i="277"/>
  <c r="J218" i="277"/>
  <c r="H218" i="277"/>
  <c r="K217" i="277"/>
  <c r="J217" i="277"/>
  <c r="H217" i="277"/>
  <c r="K216" i="277"/>
  <c r="J216" i="277"/>
  <c r="H216" i="277"/>
  <c r="J215" i="277"/>
  <c r="K215" i="277" s="1"/>
  <c r="H215" i="277"/>
  <c r="L215" i="277" s="1"/>
  <c r="K214" i="277"/>
  <c r="J214" i="277"/>
  <c r="L214" i="277" s="1"/>
  <c r="H214" i="277"/>
  <c r="J213" i="277"/>
  <c r="K213" i="277" s="1"/>
  <c r="H213" i="277"/>
  <c r="L212" i="277"/>
  <c r="K212" i="277"/>
  <c r="J212" i="277"/>
  <c r="H212" i="277"/>
  <c r="L211" i="277"/>
  <c r="K211" i="277"/>
  <c r="J211" i="277"/>
  <c r="H211" i="277"/>
  <c r="L210" i="277"/>
  <c r="K210" i="277"/>
  <c r="J210" i="277"/>
  <c r="H210" i="277"/>
  <c r="J209" i="277"/>
  <c r="K209" i="277" s="1"/>
  <c r="H209" i="277"/>
  <c r="K208" i="277"/>
  <c r="J208" i="277"/>
  <c r="H208" i="277"/>
  <c r="J207" i="277"/>
  <c r="K207" i="277" s="1"/>
  <c r="H207" i="277"/>
  <c r="K206" i="277"/>
  <c r="J206" i="277"/>
  <c r="L206" i="277" s="1"/>
  <c r="H206" i="277"/>
  <c r="K205" i="277"/>
  <c r="J205" i="277"/>
  <c r="H205" i="277"/>
  <c r="K204" i="277"/>
  <c r="J204" i="277"/>
  <c r="H204" i="277"/>
  <c r="J203" i="277"/>
  <c r="K203" i="277" s="1"/>
  <c r="H203" i="277"/>
  <c r="K202" i="277"/>
  <c r="J202" i="277"/>
  <c r="L202" i="277" s="1"/>
  <c r="H202" i="277"/>
  <c r="J201" i="277"/>
  <c r="K201" i="277" s="1"/>
  <c r="H201" i="277"/>
  <c r="K200" i="277"/>
  <c r="J200" i="277"/>
  <c r="L200" i="277" s="1"/>
  <c r="H200" i="277"/>
  <c r="J199" i="277"/>
  <c r="K199" i="277" s="1"/>
  <c r="H199" i="277"/>
  <c r="K198" i="277"/>
  <c r="J198" i="277"/>
  <c r="L198" i="277" s="1"/>
  <c r="H198" i="277"/>
  <c r="K197" i="277"/>
  <c r="J197" i="277"/>
  <c r="H197" i="277"/>
  <c r="K196" i="277"/>
  <c r="J196" i="277"/>
  <c r="H196" i="277"/>
  <c r="J195" i="277"/>
  <c r="K195" i="277" s="1"/>
  <c r="H195" i="277"/>
  <c r="K194" i="277"/>
  <c r="J194" i="277"/>
  <c r="H194" i="277"/>
  <c r="J193" i="277"/>
  <c r="K193" i="277" s="1"/>
  <c r="H193" i="277"/>
  <c r="L193" i="277" s="1"/>
  <c r="L192" i="277"/>
  <c r="K192" i="277"/>
  <c r="J192" i="277"/>
  <c r="H192" i="277"/>
  <c r="J191" i="277"/>
  <c r="K191" i="277" s="1"/>
  <c r="H191" i="277"/>
  <c r="K190" i="277"/>
  <c r="J190" i="277"/>
  <c r="L190" i="277" s="1"/>
  <c r="H190" i="277"/>
  <c r="J189" i="277"/>
  <c r="K189" i="277" s="1"/>
  <c r="H189" i="277"/>
  <c r="K188" i="277"/>
  <c r="J188" i="277"/>
  <c r="H188" i="277"/>
  <c r="J187" i="277"/>
  <c r="K187" i="277" s="1"/>
  <c r="H187" i="277"/>
  <c r="K186" i="277"/>
  <c r="J186" i="277"/>
  <c r="H186" i="277"/>
  <c r="J185" i="277"/>
  <c r="K185" i="277" s="1"/>
  <c r="H185" i="277"/>
  <c r="K184" i="277"/>
  <c r="J184" i="277"/>
  <c r="L184" i="277" s="1"/>
  <c r="H184" i="277"/>
  <c r="J183" i="277"/>
  <c r="K183" i="277" s="1"/>
  <c r="H183" i="277"/>
  <c r="K182" i="277"/>
  <c r="J182" i="277"/>
  <c r="L182" i="277" s="1"/>
  <c r="H182" i="277"/>
  <c r="H179" i="277"/>
  <c r="L179" i="277" s="1"/>
  <c r="H178" i="277"/>
  <c r="L178" i="277" s="1"/>
  <c r="H177" i="277"/>
  <c r="L177" i="277" s="1"/>
  <c r="H176" i="277"/>
  <c r="L176" i="277" s="1"/>
  <c r="H175" i="277"/>
  <c r="L175" i="277" s="1"/>
  <c r="H174" i="277"/>
  <c r="L174" i="277" s="1"/>
  <c r="H173" i="277"/>
  <c r="L173" i="277" s="1"/>
  <c r="K171" i="277"/>
  <c r="J171" i="277"/>
  <c r="H171" i="277"/>
  <c r="K170" i="277"/>
  <c r="J170" i="277"/>
  <c r="L170" i="277" s="1"/>
  <c r="H170" i="277"/>
  <c r="K169" i="277"/>
  <c r="J169" i="277"/>
  <c r="L169" i="277" s="1"/>
  <c r="L166" i="277"/>
  <c r="K166" i="277"/>
  <c r="J166" i="277"/>
  <c r="K165" i="277"/>
  <c r="J165" i="277"/>
  <c r="L165" i="277" s="1"/>
  <c r="K164" i="277"/>
  <c r="J164" i="277"/>
  <c r="L164" i="277" s="1"/>
  <c r="B164" i="277"/>
  <c r="K163" i="277"/>
  <c r="J163" i="277"/>
  <c r="K162" i="277"/>
  <c r="J162" i="277"/>
  <c r="L162" i="277" s="1"/>
  <c r="L161" i="277"/>
  <c r="K161" i="277"/>
  <c r="J161" i="277"/>
  <c r="B161" i="277"/>
  <c r="F160" i="277"/>
  <c r="B160" i="277"/>
  <c r="K159" i="277"/>
  <c r="J159" i="277"/>
  <c r="B159" i="277"/>
  <c r="K158" i="277"/>
  <c r="J158" i="277"/>
  <c r="H158" i="277"/>
  <c r="K157" i="277"/>
  <c r="J157" i="277"/>
  <c r="L157" i="277" s="1"/>
  <c r="K156" i="277"/>
  <c r="J156" i="277"/>
  <c r="L156" i="277" s="1"/>
  <c r="L155" i="277"/>
  <c r="K155" i="277"/>
  <c r="J155" i="277"/>
  <c r="K154" i="277"/>
  <c r="J154" i="277"/>
  <c r="L154" i="277" s="1"/>
  <c r="K153" i="277"/>
  <c r="J153" i="277"/>
  <c r="L153" i="277" s="1"/>
  <c r="J152" i="277"/>
  <c r="K152" i="277" s="1"/>
  <c r="H152" i="277"/>
  <c r="K151" i="277"/>
  <c r="J151" i="277"/>
  <c r="H151" i="277"/>
  <c r="N150" i="277"/>
  <c r="J150" i="277"/>
  <c r="K149" i="277"/>
  <c r="J149" i="277"/>
  <c r="H149" i="277"/>
  <c r="K148" i="277"/>
  <c r="J148" i="277"/>
  <c r="H148" i="277"/>
  <c r="K147" i="277"/>
  <c r="J147" i="277"/>
  <c r="H147" i="277"/>
  <c r="J146" i="277"/>
  <c r="H146" i="277"/>
  <c r="K145" i="277"/>
  <c r="J145" i="277"/>
  <c r="H145" i="277"/>
  <c r="J144" i="277"/>
  <c r="H144" i="277"/>
  <c r="K143" i="277"/>
  <c r="J143" i="277"/>
  <c r="H143" i="277"/>
  <c r="J142" i="277"/>
  <c r="H142" i="277"/>
  <c r="K141" i="277"/>
  <c r="J141" i="277"/>
  <c r="H141" i="277"/>
  <c r="J140" i="277"/>
  <c r="H140" i="277"/>
  <c r="K139" i="277"/>
  <c r="J139" i="277"/>
  <c r="H139" i="277"/>
  <c r="J138" i="277"/>
  <c r="H138" i="277"/>
  <c r="K137" i="277"/>
  <c r="J137" i="277"/>
  <c r="H137" i="277"/>
  <c r="J136" i="277"/>
  <c r="K136" i="277" s="1"/>
  <c r="H136" i="277"/>
  <c r="K135" i="277"/>
  <c r="J135" i="277"/>
  <c r="H135" i="277"/>
  <c r="J134" i="277"/>
  <c r="K134" i="277" s="1"/>
  <c r="H134" i="277"/>
  <c r="K133" i="277"/>
  <c r="J133" i="277"/>
  <c r="H133" i="277"/>
  <c r="J132" i="277"/>
  <c r="K132" i="277" s="1"/>
  <c r="H132" i="277"/>
  <c r="K131" i="277"/>
  <c r="J131" i="277"/>
  <c r="H131" i="277"/>
  <c r="J130" i="277"/>
  <c r="K130" i="277" s="1"/>
  <c r="H130" i="277"/>
  <c r="K129" i="277"/>
  <c r="J129" i="277"/>
  <c r="H129" i="277"/>
  <c r="K128" i="277"/>
  <c r="J128" i="277"/>
  <c r="H128" i="277"/>
  <c r="K127" i="277"/>
  <c r="J127" i="277"/>
  <c r="H127" i="277"/>
  <c r="J126" i="277"/>
  <c r="H126" i="277"/>
  <c r="K125" i="277"/>
  <c r="J125" i="277"/>
  <c r="H125" i="277"/>
  <c r="J124" i="277"/>
  <c r="H124" i="277"/>
  <c r="K123" i="277"/>
  <c r="J123" i="277"/>
  <c r="H123" i="277"/>
  <c r="H122" i="277"/>
  <c r="K118" i="277"/>
  <c r="J118" i="277"/>
  <c r="L118" i="277" s="1"/>
  <c r="K117" i="277"/>
  <c r="J117" i="277"/>
  <c r="L117" i="277" s="1"/>
  <c r="K116" i="277"/>
  <c r="J116" i="277"/>
  <c r="L116" i="277" s="1"/>
  <c r="B116" i="277"/>
  <c r="K115" i="277"/>
  <c r="J115" i="277"/>
  <c r="K114" i="277"/>
  <c r="J114" i="277"/>
  <c r="L114" i="277" s="1"/>
  <c r="K113" i="277"/>
  <c r="J113" i="277"/>
  <c r="L113" i="277" s="1"/>
  <c r="B113" i="277"/>
  <c r="K112" i="277"/>
  <c r="J112" i="277"/>
  <c r="L112" i="277" s="1"/>
  <c r="F112" i="277"/>
  <c r="B112" i="277"/>
  <c r="K111" i="277"/>
  <c r="J111" i="277"/>
  <c r="B111" i="277"/>
  <c r="K110" i="277"/>
  <c r="J110" i="277"/>
  <c r="L110" i="277" s="1"/>
  <c r="K109" i="277"/>
  <c r="J109" i="277"/>
  <c r="L109" i="277" s="1"/>
  <c r="J108" i="277"/>
  <c r="K108" i="277" s="1"/>
  <c r="H108" i="277"/>
  <c r="K107" i="277"/>
  <c r="J107" i="277"/>
  <c r="H107" i="277"/>
  <c r="J106" i="277"/>
  <c r="K106" i="277" s="1"/>
  <c r="H106" i="277"/>
  <c r="K105" i="277"/>
  <c r="J105" i="277"/>
  <c r="L105" i="277" s="1"/>
  <c r="J104" i="277"/>
  <c r="L104" i="277" s="1"/>
  <c r="H104" i="277"/>
  <c r="K103" i="277"/>
  <c r="J103" i="277"/>
  <c r="L103" i="277" s="1"/>
  <c r="H103" i="277"/>
  <c r="J102" i="277"/>
  <c r="L102" i="277" s="1"/>
  <c r="H102" i="277"/>
  <c r="K101" i="277"/>
  <c r="J101" i="277"/>
  <c r="L101" i="277" s="1"/>
  <c r="J100" i="277"/>
  <c r="K100" i="277" s="1"/>
  <c r="H100" i="277"/>
  <c r="K99" i="277"/>
  <c r="J99" i="277"/>
  <c r="H99" i="277"/>
  <c r="J98" i="277"/>
  <c r="K97" i="277"/>
  <c r="J97" i="277"/>
  <c r="H97" i="277"/>
  <c r="L97" i="277" s="1"/>
  <c r="K96" i="277"/>
  <c r="J96" i="277"/>
  <c r="H96" i="277"/>
  <c r="L96" i="277" s="1"/>
  <c r="K95" i="277"/>
  <c r="J95" i="277"/>
  <c r="H95" i="277"/>
  <c r="L95" i="277" s="1"/>
  <c r="K94" i="277"/>
  <c r="J94" i="277"/>
  <c r="H94" i="277"/>
  <c r="K93" i="277"/>
  <c r="J93" i="277"/>
  <c r="L93" i="277" s="1"/>
  <c r="J92" i="277"/>
  <c r="H92" i="277"/>
  <c r="K91" i="277"/>
  <c r="J91" i="277"/>
  <c r="H91" i="277"/>
  <c r="J90" i="277"/>
  <c r="H90" i="277"/>
  <c r="K89" i="277"/>
  <c r="J89" i="277"/>
  <c r="H89" i="277"/>
  <c r="J88" i="277"/>
  <c r="K88" i="277" s="1"/>
  <c r="H88" i="277"/>
  <c r="K87" i="277"/>
  <c r="J87" i="277"/>
  <c r="H87" i="277"/>
  <c r="J86" i="277"/>
  <c r="K86" i="277" s="1"/>
  <c r="H86" i="277"/>
  <c r="K85" i="277"/>
  <c r="J85" i="277"/>
  <c r="H85" i="277"/>
  <c r="J84" i="277"/>
  <c r="H84" i="277"/>
  <c r="K83" i="277"/>
  <c r="J83" i="277"/>
  <c r="H83" i="277"/>
  <c r="K82" i="277"/>
  <c r="J82" i="277"/>
  <c r="H82" i="277"/>
  <c r="K81" i="277"/>
  <c r="J81" i="277"/>
  <c r="H81" i="277"/>
  <c r="J80" i="277"/>
  <c r="K80" i="277" s="1"/>
  <c r="H80" i="277"/>
  <c r="K79" i="277"/>
  <c r="J79" i="277"/>
  <c r="H79" i="277"/>
  <c r="J78" i="277"/>
  <c r="K78" i="277" s="1"/>
  <c r="H78" i="277"/>
  <c r="K77" i="277"/>
  <c r="J77" i="277"/>
  <c r="H77" i="277"/>
  <c r="J76" i="277"/>
  <c r="K76" i="277" s="1"/>
  <c r="H76" i="277"/>
  <c r="K75" i="277"/>
  <c r="J75" i="277"/>
  <c r="H75" i="277"/>
  <c r="J74" i="277"/>
  <c r="K74" i="277" s="1"/>
  <c r="H74" i="277"/>
  <c r="K73" i="277"/>
  <c r="J73" i="277"/>
  <c r="L73" i="277" s="1"/>
  <c r="K70" i="277"/>
  <c r="J70" i="277"/>
  <c r="L70" i="277" s="1"/>
  <c r="K69" i="277"/>
  <c r="J69" i="277"/>
  <c r="L69" i="277" s="1"/>
  <c r="K68" i="277"/>
  <c r="J68" i="277"/>
  <c r="L68" i="277" s="1"/>
  <c r="B68" i="277"/>
  <c r="K67" i="277"/>
  <c r="J67" i="277"/>
  <c r="K66" i="277"/>
  <c r="J66" i="277"/>
  <c r="L66" i="277" s="1"/>
  <c r="K65" i="277"/>
  <c r="J65" i="277"/>
  <c r="L65" i="277" s="1"/>
  <c r="B65" i="277"/>
  <c r="K64" i="277"/>
  <c r="J64" i="277"/>
  <c r="L64" i="277" s="1"/>
  <c r="F64" i="277"/>
  <c r="B64" i="277"/>
  <c r="K63" i="277"/>
  <c r="J63" i="277"/>
  <c r="B63" i="277"/>
  <c r="K62" i="277"/>
  <c r="J62" i="277"/>
  <c r="L62" i="277" s="1"/>
  <c r="J61" i="277"/>
  <c r="K61" i="277" s="1"/>
  <c r="H61" i="277"/>
  <c r="K60" i="277"/>
  <c r="J60" i="277"/>
  <c r="H60" i="277"/>
  <c r="K59" i="277"/>
  <c r="J59" i="277"/>
  <c r="H59" i="277"/>
  <c r="K58" i="277"/>
  <c r="J58" i="277"/>
  <c r="H58" i="277"/>
  <c r="K57" i="277"/>
  <c r="J57" i="277"/>
  <c r="L57" i="277" s="1"/>
  <c r="H57" i="277"/>
  <c r="K56" i="277"/>
  <c r="J56" i="277"/>
  <c r="L56" i="277" s="1"/>
  <c r="J55" i="277"/>
  <c r="L55" i="277" s="1"/>
  <c r="H55" i="277"/>
  <c r="K54" i="277"/>
  <c r="J54" i="277"/>
  <c r="H54" i="277"/>
  <c r="J53" i="277"/>
  <c r="H53" i="277"/>
  <c r="J52" i="277"/>
  <c r="H52" i="277"/>
  <c r="K51" i="277"/>
  <c r="J51" i="277"/>
  <c r="H51" i="277"/>
  <c r="J50" i="277"/>
  <c r="L50" i="277" s="1"/>
  <c r="H50" i="277"/>
  <c r="K49" i="277"/>
  <c r="J49" i="277"/>
  <c r="H49" i="277"/>
  <c r="K48" i="277"/>
  <c r="J48" i="277"/>
  <c r="H48" i="277"/>
  <c r="K47" i="277"/>
  <c r="J47" i="277"/>
  <c r="H47" i="277"/>
  <c r="J46" i="277"/>
  <c r="H46" i="277"/>
  <c r="K45" i="277"/>
  <c r="J45" i="277"/>
  <c r="H45" i="277"/>
  <c r="J44" i="277"/>
  <c r="L44" i="277" s="1"/>
  <c r="H44" i="277"/>
  <c r="K43" i="277"/>
  <c r="J43" i="277"/>
  <c r="H43" i="277"/>
  <c r="K42" i="277"/>
  <c r="J42" i="277"/>
  <c r="H42" i="277"/>
  <c r="K41" i="277"/>
  <c r="J41" i="277"/>
  <c r="H41" i="277"/>
  <c r="J40" i="277"/>
  <c r="H40" i="277"/>
  <c r="K39" i="277"/>
  <c r="J39" i="277"/>
  <c r="H39" i="277"/>
  <c r="J38" i="277"/>
  <c r="L38" i="277" s="1"/>
  <c r="H38" i="277"/>
  <c r="K37" i="277"/>
  <c r="J37" i="277"/>
  <c r="H37" i="277"/>
  <c r="J36" i="277"/>
  <c r="H36" i="277"/>
  <c r="K35" i="277"/>
  <c r="J35" i="277"/>
  <c r="L35" i="277" s="1"/>
  <c r="H35" i="277"/>
  <c r="J34" i="277"/>
  <c r="H34" i="277"/>
  <c r="K33" i="277"/>
  <c r="J33" i="277"/>
  <c r="H33" i="277"/>
  <c r="L32" i="277"/>
  <c r="K32" i="277"/>
  <c r="H32" i="277"/>
  <c r="H31" i="277"/>
  <c r="H30" i="277"/>
  <c r="H29" i="277"/>
  <c r="H28" i="277"/>
  <c r="H27" i="277"/>
  <c r="H26" i="277"/>
  <c r="H25" i="277"/>
  <c r="H24" i="277"/>
  <c r="H23" i="277"/>
  <c r="H22" i="277"/>
  <c r="H21" i="277"/>
  <c r="H20" i="277"/>
  <c r="H19" i="277"/>
  <c r="H18" i="277"/>
  <c r="N17" i="277"/>
  <c r="H17" i="277"/>
  <c r="H16" i="277"/>
  <c r="L15" i="277"/>
  <c r="K15" i="277"/>
  <c r="H15" i="277"/>
  <c r="L14" i="277"/>
  <c r="K14" i="277"/>
  <c r="H14" i="277"/>
  <c r="L13" i="277"/>
  <c r="K13" i="277"/>
  <c r="H13" i="277"/>
  <c r="L12" i="277"/>
  <c r="K12" i="277"/>
  <c r="H12" i="277"/>
  <c r="L11" i="277"/>
  <c r="K11" i="277"/>
  <c r="H11" i="277"/>
  <c r="L10" i="277"/>
  <c r="K10" i="277"/>
  <c r="H10" i="277"/>
  <c r="B6" i="277"/>
  <c r="H5" i="277"/>
  <c r="H229" i="277" s="1"/>
  <c r="B3" i="277"/>
  <c r="F2" i="277"/>
  <c r="B2" i="277"/>
  <c r="P1" i="277"/>
  <c r="L43" i="277" l="1"/>
  <c r="L49" i="277"/>
  <c r="L82" i="277"/>
  <c r="L85" i="277"/>
  <c r="L99" i="277"/>
  <c r="L124" i="277"/>
  <c r="L135" i="277"/>
  <c r="L146" i="277"/>
  <c r="L197" i="277"/>
  <c r="L208" i="277"/>
  <c r="L218" i="277"/>
  <c r="L34" i="277"/>
  <c r="L42" i="277"/>
  <c r="L48" i="277"/>
  <c r="L81" i="277"/>
  <c r="K104" i="277"/>
  <c r="L123" i="277"/>
  <c r="L129" i="277"/>
  <c r="L140" i="277"/>
  <c r="L145" i="277"/>
  <c r="L148" i="277"/>
  <c r="L151" i="277"/>
  <c r="L158" i="277"/>
  <c r="L183" i="277"/>
  <c r="L201" i="277"/>
  <c r="L220" i="277"/>
  <c r="L37" i="277"/>
  <c r="L40" i="277"/>
  <c r="L46" i="277"/>
  <c r="L52" i="277"/>
  <c r="L54" i="277"/>
  <c r="L60" i="277"/>
  <c r="L79" i="277"/>
  <c r="L138" i="277"/>
  <c r="L143" i="277"/>
  <c r="L149" i="277"/>
  <c r="L171" i="277"/>
  <c r="L191" i="277"/>
  <c r="L194" i="277"/>
  <c r="L205" i="277"/>
  <c r="L39" i="277"/>
  <c r="L45" i="277"/>
  <c r="L51" i="277"/>
  <c r="L59" i="277"/>
  <c r="L87" i="277"/>
  <c r="L90" i="277"/>
  <c r="K102" i="277"/>
  <c r="L107" i="277"/>
  <c r="L126" i="277"/>
  <c r="L137" i="277"/>
  <c r="L186" i="277"/>
  <c r="L196" i="277"/>
  <c r="L204" i="277"/>
  <c r="L217" i="277"/>
  <c r="L33" i="277"/>
  <c r="L36" i="277"/>
  <c r="L41" i="277"/>
  <c r="L47" i="277"/>
  <c r="L53" i="277"/>
  <c r="L58" i="277"/>
  <c r="L75" i="277"/>
  <c r="L84" i="277"/>
  <c r="L89" i="277"/>
  <c r="L92" i="277"/>
  <c r="L94" i="277"/>
  <c r="L106" i="277"/>
  <c r="L185" i="277"/>
  <c r="L188" i="277"/>
  <c r="L203" i="277"/>
  <c r="L213" i="277"/>
  <c r="L216" i="277"/>
  <c r="L189" i="277"/>
  <c r="L221" i="277"/>
  <c r="L187" i="277"/>
  <c r="L195" i="277"/>
  <c r="L207" i="277"/>
  <c r="L219" i="277"/>
  <c r="L199" i="277"/>
  <c r="L209" i="277"/>
  <c r="H63" i="277"/>
  <c r="K34" i="277"/>
  <c r="K36" i="277"/>
  <c r="K38" i="277"/>
  <c r="K40" i="277"/>
  <c r="K44" i="277"/>
  <c r="K46" i="277"/>
  <c r="K50" i="277"/>
  <c r="K52" i="277"/>
  <c r="K53" i="277"/>
  <c r="K55" i="277"/>
  <c r="L61" i="277"/>
  <c r="L77" i="277"/>
  <c r="L83" i="277"/>
  <c r="L91" i="277"/>
  <c r="L108" i="277"/>
  <c r="L127" i="277"/>
  <c r="L133" i="277"/>
  <c r="L141" i="277"/>
  <c r="L144" i="277"/>
  <c r="H163" i="277"/>
  <c r="L163" i="277" s="1"/>
  <c r="H67" i="277"/>
  <c r="L67" i="277" s="1"/>
  <c r="L125" i="277"/>
  <c r="L128" i="277"/>
  <c r="L131" i="277"/>
  <c r="L139" i="277"/>
  <c r="L142" i="277"/>
  <c r="L147" i="277"/>
  <c r="L152" i="277"/>
  <c r="K172" i="277"/>
  <c r="H172" i="277"/>
  <c r="H72" i="277"/>
  <c r="L63" i="277"/>
  <c r="H98" i="277"/>
  <c r="L98" i="277" s="1"/>
  <c r="K98" i="277"/>
  <c r="K150" i="277"/>
  <c r="H150" i="277"/>
  <c r="L150" i="277" s="1"/>
  <c r="K84" i="277"/>
  <c r="K90" i="277"/>
  <c r="K92" i="277"/>
  <c r="K124" i="277"/>
  <c r="K126" i="277"/>
  <c r="K138" i="277"/>
  <c r="K140" i="277"/>
  <c r="K142" i="277"/>
  <c r="K144" i="277"/>
  <c r="K146" i="277"/>
  <c r="L74" i="277"/>
  <c r="L76" i="277"/>
  <c r="L78" i="277"/>
  <c r="L80" i="277"/>
  <c r="L86" i="277"/>
  <c r="L88" i="277"/>
  <c r="L100" i="277"/>
  <c r="L130" i="277"/>
  <c r="L132" i="277"/>
  <c r="L134" i="277"/>
  <c r="L136" i="277"/>
  <c r="H115" i="277"/>
  <c r="L115" i="277" s="1"/>
  <c r="L172" i="277" l="1"/>
  <c r="H111" i="277"/>
  <c r="H120" i="277" s="1"/>
  <c r="H159" i="277" s="1"/>
  <c r="H168" i="277" s="1"/>
  <c r="K225" i="277"/>
  <c r="K1" i="277" s="1"/>
  <c r="H181" i="277"/>
  <c r="L181" i="277" l="1"/>
  <c r="H225" i="277"/>
  <c r="H1" i="277" s="1"/>
  <c r="H234" i="277" l="1"/>
  <c r="H302" i="277" s="1"/>
  <c r="L78" i="276"/>
  <c r="B78" i="276"/>
  <c r="L77" i="276"/>
  <c r="K77" i="276"/>
  <c r="H77" i="276"/>
  <c r="L76" i="276"/>
  <c r="K76" i="276"/>
  <c r="J76" i="276"/>
  <c r="H76" i="276"/>
  <c r="L75" i="276"/>
  <c r="K75" i="276"/>
  <c r="H75" i="276"/>
  <c r="L74" i="276"/>
  <c r="K74" i="276"/>
  <c r="H74" i="276"/>
  <c r="L73" i="276"/>
  <c r="K73" i="276"/>
  <c r="H73" i="276"/>
  <c r="H72" i="276"/>
  <c r="H71" i="276"/>
  <c r="H70" i="276"/>
  <c r="H69" i="276"/>
  <c r="H68" i="276"/>
  <c r="H67" i="276"/>
  <c r="H66" i="276"/>
  <c r="H65" i="276"/>
  <c r="H64" i="276"/>
  <c r="H63" i="276"/>
  <c r="H62" i="276"/>
  <c r="L61" i="276"/>
  <c r="K61" i="276"/>
  <c r="H61" i="276"/>
  <c r="L60" i="276"/>
  <c r="K60" i="276"/>
  <c r="H60" i="276"/>
  <c r="L59" i="276"/>
  <c r="K59" i="276"/>
  <c r="H59" i="276"/>
  <c r="L58" i="276"/>
  <c r="K58" i="276"/>
  <c r="H58" i="276"/>
  <c r="L57" i="276"/>
  <c r="K57" i="276"/>
  <c r="J57" i="276"/>
  <c r="H57" i="276"/>
  <c r="L56" i="276"/>
  <c r="K56" i="276"/>
  <c r="H56" i="276"/>
  <c r="L55" i="276"/>
  <c r="K55" i="276"/>
  <c r="H55" i="276"/>
  <c r="L54" i="276"/>
  <c r="K54" i="276"/>
  <c r="H54" i="276"/>
  <c r="L53" i="276"/>
  <c r="K53" i="276"/>
  <c r="H53" i="276"/>
  <c r="L52" i="276"/>
  <c r="K52" i="276"/>
  <c r="H52" i="276"/>
  <c r="L51" i="276"/>
  <c r="K51" i="276"/>
  <c r="H51" i="276"/>
  <c r="L50" i="276"/>
  <c r="K50" i="276"/>
  <c r="H50" i="276"/>
  <c r="L49" i="276"/>
  <c r="K49" i="276"/>
  <c r="H49" i="276"/>
  <c r="L48" i="276"/>
  <c r="K48" i="276"/>
  <c r="H48" i="276"/>
  <c r="L47" i="276"/>
  <c r="K47" i="276"/>
  <c r="H47" i="276"/>
  <c r="L46" i="276"/>
  <c r="K46" i="276"/>
  <c r="H46" i="276"/>
  <c r="L45" i="276"/>
  <c r="K45" i="276"/>
  <c r="H45" i="276"/>
  <c r="L44" i="276"/>
  <c r="K44" i="276"/>
  <c r="H44" i="276"/>
  <c r="L43" i="276"/>
  <c r="K43" i="276"/>
  <c r="H43" i="276"/>
  <c r="L42" i="276"/>
  <c r="K42" i="276"/>
  <c r="H42" i="276"/>
  <c r="L41" i="276"/>
  <c r="K41" i="276"/>
  <c r="H41" i="276"/>
  <c r="L40" i="276"/>
  <c r="K40" i="276"/>
  <c r="H40" i="276"/>
  <c r="L39" i="276"/>
  <c r="K39" i="276"/>
  <c r="H39" i="276"/>
  <c r="L38" i="276"/>
  <c r="K38" i="276"/>
  <c r="H38" i="276"/>
  <c r="L37" i="276"/>
  <c r="K37" i="276"/>
  <c r="H37" i="276"/>
  <c r="L36" i="276"/>
  <c r="K36" i="276"/>
  <c r="H36" i="276"/>
  <c r="K35" i="276"/>
  <c r="J35" i="276"/>
  <c r="L35" i="276" s="1"/>
  <c r="H35" i="276"/>
  <c r="L34" i="276"/>
  <c r="K34" i="276"/>
  <c r="H34" i="276"/>
  <c r="K33" i="276"/>
  <c r="J33" i="276"/>
  <c r="H33" i="276"/>
  <c r="L32" i="276"/>
  <c r="K32" i="276"/>
  <c r="H32" i="276"/>
  <c r="J31" i="276"/>
  <c r="L30" i="276"/>
  <c r="K30" i="276"/>
  <c r="H30" i="276"/>
  <c r="J29" i="276"/>
  <c r="K29" i="276" s="1"/>
  <c r="H29" i="276"/>
  <c r="L28" i="276"/>
  <c r="K28" i="276"/>
  <c r="H28" i="276"/>
  <c r="J27" i="276"/>
  <c r="K27" i="276" s="1"/>
  <c r="H27" i="276"/>
  <c r="L27" i="276" s="1"/>
  <c r="L26" i="276"/>
  <c r="K26" i="276"/>
  <c r="H26" i="276"/>
  <c r="K25" i="276"/>
  <c r="J25" i="276"/>
  <c r="H25" i="276"/>
  <c r="L24" i="276"/>
  <c r="K24" i="276"/>
  <c r="H24" i="276"/>
  <c r="J23" i="276"/>
  <c r="L23" i="276" s="1"/>
  <c r="H23" i="276"/>
  <c r="L22" i="276"/>
  <c r="K22" i="276"/>
  <c r="H22" i="276"/>
  <c r="K21" i="276"/>
  <c r="J21" i="276"/>
  <c r="H21" i="276"/>
  <c r="L21" i="276" s="1"/>
  <c r="L20" i="276"/>
  <c r="K20" i="276"/>
  <c r="H20" i="276"/>
  <c r="J19" i="276"/>
  <c r="K19" i="276" s="1"/>
  <c r="H19" i="276"/>
  <c r="L18" i="276"/>
  <c r="K18" i="276"/>
  <c r="H18" i="276"/>
  <c r="J17" i="276"/>
  <c r="L16" i="276"/>
  <c r="K16" i="276"/>
  <c r="H16" i="276"/>
  <c r="K15" i="276"/>
  <c r="J15" i="276"/>
  <c r="H15" i="276"/>
  <c r="L14" i="276"/>
  <c r="K14" i="276"/>
  <c r="H14" i="276"/>
  <c r="L13" i="276"/>
  <c r="K13" i="276"/>
  <c r="H13" i="276"/>
  <c r="L12" i="276"/>
  <c r="K12" i="276"/>
  <c r="H12" i="276"/>
  <c r="L11" i="276"/>
  <c r="K11" i="276"/>
  <c r="H11" i="276"/>
  <c r="L10" i="276"/>
  <c r="K10" i="276"/>
  <c r="H10" i="276"/>
  <c r="B6" i="276"/>
  <c r="H5" i="276"/>
  <c r="B3" i="276"/>
  <c r="F2" i="276"/>
  <c r="B2" i="276"/>
  <c r="P1" i="276"/>
  <c r="L15" i="276" l="1"/>
  <c r="L33" i="276"/>
  <c r="L25" i="276"/>
  <c r="L19" i="276"/>
  <c r="L29" i="276"/>
  <c r="K31" i="276"/>
  <c r="H31" i="276"/>
  <c r="K23" i="276"/>
  <c r="L31" i="276" l="1"/>
  <c r="H17" i="276"/>
  <c r="K17" i="276"/>
  <c r="K78" i="276" l="1"/>
  <c r="K1" i="276" s="1"/>
  <c r="H78" i="276"/>
  <c r="L17" i="276"/>
  <c r="H1" i="276" l="1"/>
  <c r="J16" i="275" l="1"/>
  <c r="K16" i="275"/>
  <c r="J17" i="275"/>
  <c r="K17" i="275" s="1"/>
  <c r="J18" i="275"/>
  <c r="L18" i="275" s="1"/>
  <c r="K18" i="275"/>
  <c r="A5" i="266"/>
  <c r="B3" i="266"/>
  <c r="B2" i="266"/>
  <c r="C11" i="266"/>
  <c r="H58" i="265"/>
  <c r="H56" i="265"/>
  <c r="H55" i="265"/>
  <c r="F57" i="265" s="1"/>
  <c r="H57" i="265" s="1"/>
  <c r="H54" i="265"/>
  <c r="H53" i="265"/>
  <c r="H40" i="265"/>
  <c r="H39" i="265"/>
  <c r="H38" i="265"/>
  <c r="H37" i="265"/>
  <c r="H36" i="265"/>
  <c r="H35" i="265"/>
  <c r="H34" i="265"/>
  <c r="H33" i="265"/>
  <c r="H32" i="265"/>
  <c r="H31" i="265"/>
  <c r="H30" i="265"/>
  <c r="H29" i="265"/>
  <c r="H28" i="265"/>
  <c r="H27" i="265"/>
  <c r="H26" i="265"/>
  <c r="H25" i="265"/>
  <c r="H24" i="265"/>
  <c r="H23" i="265"/>
  <c r="H22" i="265"/>
  <c r="H21" i="265"/>
  <c r="H20" i="265"/>
  <c r="H19" i="265"/>
  <c r="H18" i="265"/>
  <c r="H17" i="265"/>
  <c r="H16" i="265"/>
  <c r="H15" i="265"/>
  <c r="H14" i="265"/>
  <c r="H13" i="265"/>
  <c r="H12" i="265"/>
  <c r="H11" i="265"/>
  <c r="H59" i="265" l="1"/>
  <c r="B60" i="265"/>
  <c r="H10" i="265"/>
  <c r="H9" i="265"/>
  <c r="H4" i="265"/>
  <c r="B2" i="265"/>
  <c r="F1" i="265"/>
  <c r="B1" i="265"/>
  <c r="H60" i="265" l="1"/>
  <c r="E11" i="266" s="1"/>
  <c r="E13" i="266" s="1"/>
  <c r="H10" i="282" s="1"/>
  <c r="H16" i="275" l="1"/>
  <c r="L16" i="275" s="1"/>
  <c r="H17" i="275"/>
  <c r="L17" i="275" s="1"/>
  <c r="H37" i="163"/>
  <c r="H54" i="163"/>
  <c r="H55" i="163"/>
  <c r="H56" i="163"/>
  <c r="H57" i="163"/>
  <c r="H15" i="163"/>
  <c r="J15" i="275" l="1"/>
  <c r="K15" i="275" s="1"/>
  <c r="C25" i="228" l="1"/>
  <c r="C13" i="228"/>
  <c r="H28" i="198" l="1"/>
  <c r="H29" i="198"/>
  <c r="H30" i="198"/>
  <c r="H31" i="198"/>
  <c r="H32" i="198"/>
  <c r="H33" i="198"/>
  <c r="H34" i="198"/>
  <c r="H35" i="198"/>
  <c r="H36" i="198"/>
  <c r="H12" i="198"/>
  <c r="H14" i="198"/>
  <c r="H15" i="198"/>
  <c r="H15" i="275"/>
  <c r="L15" i="275" s="1"/>
  <c r="H14" i="275"/>
  <c r="H13" i="275"/>
  <c r="B388" i="275"/>
  <c r="H385" i="275"/>
  <c r="H384" i="275"/>
  <c r="H383" i="275"/>
  <c r="H382" i="275"/>
  <c r="H381" i="275"/>
  <c r="H380" i="275"/>
  <c r="H379" i="275"/>
  <c r="B372" i="275"/>
  <c r="B369" i="275"/>
  <c r="F368" i="275"/>
  <c r="B368" i="275"/>
  <c r="B367" i="275"/>
  <c r="H364" i="275"/>
  <c r="H359" i="275"/>
  <c r="H358" i="275"/>
  <c r="H357" i="275"/>
  <c r="H356" i="275"/>
  <c r="H355" i="275"/>
  <c r="H354" i="275"/>
  <c r="H353" i="275"/>
  <c r="H352" i="275"/>
  <c r="H351" i="275"/>
  <c r="H350" i="275"/>
  <c r="H349" i="275"/>
  <c r="H348" i="275"/>
  <c r="H347" i="275"/>
  <c r="H346" i="275"/>
  <c r="H345" i="275"/>
  <c r="H344" i="275"/>
  <c r="H343" i="275"/>
  <c r="H342" i="275"/>
  <c r="H341" i="275"/>
  <c r="H340" i="275"/>
  <c r="H339" i="275"/>
  <c r="H338" i="275"/>
  <c r="H337" i="275"/>
  <c r="H336" i="275"/>
  <c r="H335" i="275"/>
  <c r="H334" i="275"/>
  <c r="H333" i="275"/>
  <c r="H332" i="275"/>
  <c r="H331" i="275"/>
  <c r="H330" i="275"/>
  <c r="H329" i="275"/>
  <c r="H328" i="275"/>
  <c r="H327" i="275"/>
  <c r="H326" i="275"/>
  <c r="H325" i="275"/>
  <c r="H324" i="275"/>
  <c r="H323" i="275"/>
  <c r="H322" i="275"/>
  <c r="H321" i="275"/>
  <c r="H320" i="275"/>
  <c r="H319" i="275"/>
  <c r="H318" i="275"/>
  <c r="H317" i="275"/>
  <c r="H316" i="275"/>
  <c r="H315" i="275"/>
  <c r="H314" i="275"/>
  <c r="B309" i="275"/>
  <c r="B306" i="275"/>
  <c r="F305" i="275"/>
  <c r="B305" i="275"/>
  <c r="B304" i="275"/>
  <c r="H299" i="275"/>
  <c r="H298" i="275"/>
  <c r="H297" i="275"/>
  <c r="H296" i="275"/>
  <c r="H295" i="275"/>
  <c r="H294" i="275"/>
  <c r="H293" i="275"/>
  <c r="H292" i="275"/>
  <c r="H291" i="275"/>
  <c r="H290" i="275"/>
  <c r="H289" i="275"/>
  <c r="H288" i="275"/>
  <c r="H287" i="275"/>
  <c r="H286" i="275"/>
  <c r="H285" i="275"/>
  <c r="H284" i="275"/>
  <c r="H283" i="275"/>
  <c r="H282" i="275"/>
  <c r="H281" i="275"/>
  <c r="H280" i="275"/>
  <c r="H279" i="275"/>
  <c r="H278" i="275"/>
  <c r="H277" i="275"/>
  <c r="H276" i="275"/>
  <c r="H275" i="275"/>
  <c r="H274" i="275"/>
  <c r="H273" i="275"/>
  <c r="H272" i="275"/>
  <c r="H271" i="275"/>
  <c r="H270" i="275"/>
  <c r="H269" i="275"/>
  <c r="H268" i="275"/>
  <c r="H267" i="275"/>
  <c r="H266" i="275"/>
  <c r="H265" i="275"/>
  <c r="H264" i="275"/>
  <c r="H263" i="275"/>
  <c r="B257" i="275"/>
  <c r="B254" i="275"/>
  <c r="F253" i="275"/>
  <c r="B253" i="275"/>
  <c r="B252" i="275"/>
  <c r="H246" i="275"/>
  <c r="H245" i="275"/>
  <c r="H244" i="275"/>
  <c r="H243" i="275"/>
  <c r="H242" i="275"/>
  <c r="H241" i="275"/>
  <c r="H240" i="275"/>
  <c r="H239" i="275"/>
  <c r="H238" i="275"/>
  <c r="H237" i="275"/>
  <c r="H236" i="275"/>
  <c r="H235" i="275"/>
  <c r="H234" i="275"/>
  <c r="H233" i="275"/>
  <c r="H232" i="275"/>
  <c r="H231" i="275"/>
  <c r="H230" i="275"/>
  <c r="H229" i="275"/>
  <c r="H228" i="275"/>
  <c r="H227" i="275"/>
  <c r="H226" i="275"/>
  <c r="H225" i="275"/>
  <c r="H224" i="275"/>
  <c r="H223" i="275"/>
  <c r="H222" i="275"/>
  <c r="H221" i="275"/>
  <c r="H220" i="275"/>
  <c r="H219" i="275"/>
  <c r="H218" i="275"/>
  <c r="H217" i="275"/>
  <c r="H216" i="275"/>
  <c r="H215" i="275"/>
  <c r="H214" i="275"/>
  <c r="H213" i="275"/>
  <c r="H212" i="275"/>
  <c r="H211" i="275"/>
  <c r="H210" i="275"/>
  <c r="H209" i="275"/>
  <c r="H208" i="275"/>
  <c r="H207" i="275"/>
  <c r="H206" i="275"/>
  <c r="H205" i="275"/>
  <c r="B199" i="275"/>
  <c r="B196" i="275"/>
  <c r="F195" i="275"/>
  <c r="B195" i="275"/>
  <c r="B194" i="275"/>
  <c r="H193" i="275"/>
  <c r="H186" i="275"/>
  <c r="H185" i="275"/>
  <c r="H184" i="275"/>
  <c r="H183" i="275"/>
  <c r="H182" i="275"/>
  <c r="H181" i="275"/>
  <c r="H180" i="275"/>
  <c r="H179" i="275"/>
  <c r="H178" i="275"/>
  <c r="H177" i="275"/>
  <c r="H176" i="275"/>
  <c r="H175" i="275"/>
  <c r="H174" i="275"/>
  <c r="H173" i="275"/>
  <c r="H172" i="275"/>
  <c r="H171" i="275"/>
  <c r="H170" i="275"/>
  <c r="H169" i="275"/>
  <c r="H168" i="275"/>
  <c r="H167" i="275"/>
  <c r="H166" i="275"/>
  <c r="H165" i="275"/>
  <c r="H164" i="275"/>
  <c r="H163" i="275"/>
  <c r="H162" i="275"/>
  <c r="H161" i="275"/>
  <c r="H160" i="275"/>
  <c r="H159" i="275"/>
  <c r="H158" i="275"/>
  <c r="H157" i="275"/>
  <c r="H156" i="275"/>
  <c r="H155" i="275"/>
  <c r="H154" i="275"/>
  <c r="H153" i="275"/>
  <c r="H152" i="275"/>
  <c r="H151" i="275"/>
  <c r="H150" i="275"/>
  <c r="H149" i="275"/>
  <c r="H148" i="275"/>
  <c r="H147" i="275"/>
  <c r="H146" i="275"/>
  <c r="H145" i="275"/>
  <c r="H144" i="275"/>
  <c r="B138" i="275"/>
  <c r="B135" i="275"/>
  <c r="F134" i="275"/>
  <c r="B134" i="275"/>
  <c r="B133" i="275"/>
  <c r="H132" i="275"/>
  <c r="H125" i="275"/>
  <c r="H124" i="275"/>
  <c r="H123" i="275"/>
  <c r="H122" i="275"/>
  <c r="H121" i="275"/>
  <c r="H120" i="275"/>
  <c r="H119" i="275"/>
  <c r="H118" i="275"/>
  <c r="L117" i="275"/>
  <c r="H117" i="275"/>
  <c r="L116" i="275"/>
  <c r="H116" i="275"/>
  <c r="L115" i="275"/>
  <c r="H115" i="275"/>
  <c r="L114" i="275"/>
  <c r="H114" i="275"/>
  <c r="L113" i="275"/>
  <c r="H113" i="275"/>
  <c r="L112" i="275"/>
  <c r="H112" i="275"/>
  <c r="H111" i="275"/>
  <c r="H110" i="275"/>
  <c r="H109" i="275"/>
  <c r="H108" i="275"/>
  <c r="H107" i="275"/>
  <c r="H106" i="275"/>
  <c r="K105" i="275"/>
  <c r="H105" i="275"/>
  <c r="K104" i="275"/>
  <c r="H104" i="275"/>
  <c r="K103" i="275"/>
  <c r="H103" i="275"/>
  <c r="K102" i="275"/>
  <c r="H102" i="275"/>
  <c r="K101" i="275"/>
  <c r="H101" i="275"/>
  <c r="K100" i="275"/>
  <c r="H100" i="275"/>
  <c r="K99" i="275"/>
  <c r="H99" i="275"/>
  <c r="K98" i="275"/>
  <c r="H98" i="275"/>
  <c r="K97" i="275"/>
  <c r="H97" i="275"/>
  <c r="K96" i="275"/>
  <c r="H96" i="275"/>
  <c r="K95" i="275"/>
  <c r="H95" i="275"/>
  <c r="K94" i="275"/>
  <c r="H94" i="275"/>
  <c r="K93" i="275"/>
  <c r="H93" i="275"/>
  <c r="K92" i="275"/>
  <c r="H92" i="275"/>
  <c r="K91" i="275"/>
  <c r="H91" i="275"/>
  <c r="K90" i="275"/>
  <c r="H90" i="275"/>
  <c r="K89" i="275"/>
  <c r="H89" i="275"/>
  <c r="K88" i="275"/>
  <c r="H88" i="275"/>
  <c r="K87" i="275"/>
  <c r="H87" i="275"/>
  <c r="K86" i="275"/>
  <c r="H86" i="275"/>
  <c r="K85" i="275"/>
  <c r="H85" i="275"/>
  <c r="K84" i="275"/>
  <c r="H84" i="275"/>
  <c r="K83" i="275"/>
  <c r="H83" i="275"/>
  <c r="K82" i="275"/>
  <c r="H82" i="275"/>
  <c r="K81" i="275"/>
  <c r="H81" i="275"/>
  <c r="L80" i="275"/>
  <c r="K80" i="275"/>
  <c r="J80" i="275"/>
  <c r="H80" i="275"/>
  <c r="K79" i="275"/>
  <c r="H79" i="275"/>
  <c r="K78" i="275"/>
  <c r="J78" i="275"/>
  <c r="L78" i="275" s="1"/>
  <c r="H78" i="275"/>
  <c r="L77" i="275"/>
  <c r="K77" i="275"/>
  <c r="K76" i="275"/>
  <c r="J76" i="275"/>
  <c r="L76" i="275" s="1"/>
  <c r="L75" i="275"/>
  <c r="K75" i="275"/>
  <c r="L74" i="275"/>
  <c r="K74" i="275"/>
  <c r="L73" i="275"/>
  <c r="K73" i="275"/>
  <c r="B73" i="275"/>
  <c r="K72" i="275"/>
  <c r="K71" i="275"/>
  <c r="K70" i="275"/>
  <c r="B70" i="275"/>
  <c r="K69" i="275"/>
  <c r="F69" i="275"/>
  <c r="B69" i="275"/>
  <c r="B68" i="275"/>
  <c r="H67" i="275"/>
  <c r="L61" i="275"/>
  <c r="K61" i="275"/>
  <c r="L60" i="275"/>
  <c r="K60" i="275"/>
  <c r="L59" i="275"/>
  <c r="K59" i="275"/>
  <c r="L58" i="275"/>
  <c r="K58" i="275"/>
  <c r="J57" i="275"/>
  <c r="K57" i="275" s="1"/>
  <c r="L56" i="275"/>
  <c r="K56" i="275"/>
  <c r="L55" i="275"/>
  <c r="K55" i="275"/>
  <c r="L54" i="275"/>
  <c r="K54" i="275"/>
  <c r="L53" i="275"/>
  <c r="K53" i="275"/>
  <c r="L52" i="275"/>
  <c r="K52" i="275"/>
  <c r="L51" i="275"/>
  <c r="K51" i="275"/>
  <c r="L50" i="275"/>
  <c r="K50" i="275"/>
  <c r="L49" i="275"/>
  <c r="K49" i="275"/>
  <c r="L48" i="275"/>
  <c r="K48" i="275"/>
  <c r="L47" i="275"/>
  <c r="K47" i="275"/>
  <c r="L46" i="275"/>
  <c r="K46" i="275"/>
  <c r="L45" i="275"/>
  <c r="K45" i="275"/>
  <c r="L44" i="275"/>
  <c r="K44" i="275"/>
  <c r="L43" i="275"/>
  <c r="K43" i="275"/>
  <c r="L42" i="275"/>
  <c r="K42" i="275"/>
  <c r="L41" i="275"/>
  <c r="K41" i="275"/>
  <c r="L40" i="275"/>
  <c r="K40" i="275"/>
  <c r="L39" i="275"/>
  <c r="K39" i="275"/>
  <c r="L38" i="275"/>
  <c r="K38" i="275"/>
  <c r="L37" i="275"/>
  <c r="K37" i="275"/>
  <c r="L12" i="275"/>
  <c r="K12" i="275"/>
  <c r="H12" i="275"/>
  <c r="L11" i="275"/>
  <c r="K11" i="275"/>
  <c r="H11" i="275"/>
  <c r="L10" i="275"/>
  <c r="K10" i="275"/>
  <c r="H10" i="275"/>
  <c r="B6" i="275"/>
  <c r="H5" i="275"/>
  <c r="H137" i="275" s="1"/>
  <c r="B3" i="275"/>
  <c r="F2" i="275"/>
  <c r="B2" i="275"/>
  <c r="Q1" i="275"/>
  <c r="N1" i="275"/>
  <c r="H48" i="196"/>
  <c r="H49" i="196"/>
  <c r="H50" i="196"/>
  <c r="H51" i="196"/>
  <c r="H52" i="196"/>
  <c r="H45" i="196"/>
  <c r="H46" i="196"/>
  <c r="H47" i="196"/>
  <c r="K1" i="275" l="1"/>
  <c r="K68" i="275"/>
  <c r="L57" i="275"/>
  <c r="H68" i="275"/>
  <c r="H371" i="275"/>
  <c r="H308" i="275"/>
  <c r="H198" i="275"/>
  <c r="H72" i="275"/>
  <c r="H256" i="275"/>
  <c r="F1" i="195"/>
  <c r="H16" i="198"/>
  <c r="H17" i="198"/>
  <c r="H18" i="198"/>
  <c r="H19" i="198"/>
  <c r="H20" i="198"/>
  <c r="H21" i="198"/>
  <c r="H22" i="198"/>
  <c r="H23" i="198"/>
  <c r="H25" i="198"/>
  <c r="H26" i="198"/>
  <c r="H37" i="198"/>
  <c r="H38" i="198"/>
  <c r="H39" i="198"/>
  <c r="F1" i="194"/>
  <c r="H77" i="275" l="1"/>
  <c r="H133" i="275" s="1"/>
  <c r="H142" i="275" s="1"/>
  <c r="H194" i="275" s="1"/>
  <c r="H203" i="275" s="1"/>
  <c r="H252" i="275" s="1"/>
  <c r="H261" i="275" s="1"/>
  <c r="H304" i="275" s="1"/>
  <c r="H313" i="275" s="1"/>
  <c r="H367" i="275" s="1"/>
  <c r="H376" i="275" s="1"/>
  <c r="H388" i="275" s="1"/>
  <c r="H1" i="275" s="1"/>
  <c r="F80" i="193"/>
  <c r="F82" i="193"/>
  <c r="H63" i="200"/>
  <c r="H64" i="200"/>
  <c r="F1" i="237" l="1"/>
  <c r="F68" i="237"/>
  <c r="F133" i="237"/>
  <c r="F194" i="237"/>
  <c r="F252" i="237"/>
  <c r="F304" i="237"/>
  <c r="F367" i="237"/>
  <c r="B2" i="159" l="1"/>
  <c r="H67" i="200" l="1"/>
  <c r="H68" i="200"/>
  <c r="H69" i="200"/>
  <c r="H63" i="194"/>
  <c r="H64" i="194"/>
  <c r="H65" i="194"/>
  <c r="H66" i="194"/>
  <c r="H24" i="194"/>
  <c r="H25" i="194"/>
  <c r="H17" i="200"/>
  <c r="H16" i="200"/>
  <c r="H18" i="200"/>
  <c r="H19" i="200"/>
  <c r="H10" i="163"/>
  <c r="H17" i="199"/>
  <c r="I51" i="193"/>
  <c r="I50" i="193"/>
  <c r="I49" i="193"/>
  <c r="I48" i="193"/>
  <c r="I47" i="193"/>
  <c r="I46" i="193"/>
  <c r="I45" i="193"/>
  <c r="I44" i="193"/>
  <c r="I43" i="193"/>
  <c r="I42" i="193"/>
  <c r="I41" i="193"/>
  <c r="I40" i="193"/>
  <c r="I39" i="193"/>
  <c r="I38" i="193"/>
  <c r="I96" i="193"/>
  <c r="I97" i="193"/>
  <c r="I98" i="193"/>
  <c r="I100" i="193"/>
  <c r="I102" i="193"/>
  <c r="I104" i="193"/>
  <c r="I94" i="193"/>
  <c r="I95" i="193"/>
  <c r="H27" i="198" l="1"/>
  <c r="F183" i="193"/>
  <c r="H39" i="196"/>
  <c r="H40" i="196"/>
  <c r="H61" i="194"/>
  <c r="H60" i="194"/>
  <c r="F46" i="216" l="1"/>
  <c r="H33" i="165"/>
  <c r="H35" i="165"/>
  <c r="H14" i="163"/>
  <c r="E14" i="201"/>
  <c r="G92" i="193"/>
  <c r="F44" i="216" l="1"/>
  <c r="G82" i="193"/>
  <c r="G86" i="193" l="1"/>
  <c r="G84" i="193"/>
  <c r="G88" i="193" l="1"/>
  <c r="G80" i="193"/>
  <c r="H3" i="243"/>
  <c r="H34" i="165" l="1"/>
  <c r="H17" i="161" l="1"/>
  <c r="H19" i="161"/>
  <c r="H20" i="161"/>
  <c r="H21" i="161"/>
  <c r="H14" i="199" l="1"/>
  <c r="H15" i="199"/>
  <c r="H17" i="196"/>
  <c r="H18" i="196"/>
  <c r="H19" i="196"/>
  <c r="H22" i="196"/>
  <c r="H25" i="196"/>
  <c r="H27" i="196"/>
  <c r="H29" i="196"/>
  <c r="H31" i="196"/>
  <c r="H33" i="196"/>
  <c r="H35" i="196"/>
  <c r="H37" i="196"/>
  <c r="H43" i="196"/>
  <c r="H76" i="196"/>
  <c r="H15" i="194"/>
  <c r="H16" i="194"/>
  <c r="H18" i="194"/>
  <c r="H20" i="194"/>
  <c r="H22" i="194"/>
  <c r="H26" i="194"/>
  <c r="H27" i="194"/>
  <c r="H28" i="194"/>
  <c r="H30" i="194"/>
  <c r="H32" i="194"/>
  <c r="H34" i="194"/>
  <c r="H36" i="194"/>
  <c r="H37" i="194"/>
  <c r="H38" i="194"/>
  <c r="H42" i="194"/>
  <c r="H43" i="194"/>
  <c r="H44" i="194"/>
  <c r="H45" i="194"/>
  <c r="H47" i="194"/>
  <c r="H48" i="194"/>
  <c r="H49" i="194"/>
  <c r="H51" i="194"/>
  <c r="H52" i="194"/>
  <c r="H53" i="194"/>
  <c r="H54" i="194"/>
  <c r="H55" i="194"/>
  <c r="H57" i="194"/>
  <c r="H58" i="194"/>
  <c r="H67" i="194"/>
  <c r="H177" i="193"/>
  <c r="H138" i="193"/>
  <c r="H82" i="193"/>
  <c r="H80" i="193"/>
  <c r="H13" i="198" l="1"/>
  <c r="F152" i="196"/>
  <c r="F150" i="196"/>
  <c r="H38" i="196" l="1"/>
  <c r="H44" i="196"/>
  <c r="H36" i="196"/>
  <c r="H34" i="196"/>
  <c r="H32" i="196"/>
  <c r="H29" i="194"/>
  <c r="H26" i="196" l="1"/>
  <c r="H28" i="196"/>
  <c r="H30" i="196"/>
  <c r="H24" i="196"/>
  <c r="H46" i="194"/>
  <c r="H50" i="194" l="1"/>
  <c r="H62" i="194"/>
  <c r="H39" i="194"/>
  <c r="H23" i="194"/>
  <c r="H56" i="194"/>
  <c r="H35" i="194"/>
  <c r="H31" i="194"/>
  <c r="H33" i="194"/>
  <c r="H17" i="194" l="1"/>
  <c r="H21" i="194"/>
  <c r="H19" i="194"/>
  <c r="G175" i="193"/>
  <c r="G193" i="178" l="1"/>
  <c r="G192" i="178"/>
  <c r="G191" i="178"/>
  <c r="G187" i="178"/>
  <c r="G186" i="178"/>
  <c r="G185" i="178"/>
  <c r="G181" i="178"/>
  <c r="G180" i="178"/>
  <c r="G179" i="178"/>
  <c r="H90" i="163"/>
  <c r="H91" i="163"/>
  <c r="H92" i="163"/>
  <c r="H93" i="163"/>
  <c r="H94" i="163"/>
  <c r="H95" i="163"/>
  <c r="H96" i="163"/>
  <c r="H97" i="163"/>
  <c r="H98" i="163"/>
  <c r="H99" i="163"/>
  <c r="H100" i="163"/>
  <c r="H101" i="163"/>
  <c r="H102" i="163"/>
  <c r="H103" i="163"/>
  <c r="H104" i="163"/>
  <c r="H105" i="163"/>
  <c r="H106" i="163"/>
  <c r="H107" i="163"/>
  <c r="H108" i="163"/>
  <c r="H109" i="163"/>
  <c r="H110" i="163"/>
  <c r="H111" i="163"/>
  <c r="H112" i="163"/>
  <c r="H113" i="163"/>
  <c r="H114" i="163"/>
  <c r="H115" i="163"/>
  <c r="H116" i="163"/>
  <c r="H118" i="163"/>
  <c r="B55" i="262" l="1"/>
  <c r="B4" i="263" l="1"/>
  <c r="B2" i="263"/>
  <c r="F1" i="263"/>
  <c r="B1" i="263"/>
  <c r="B56" i="262"/>
  <c r="B53" i="262"/>
  <c r="F52" i="262"/>
  <c r="B52" i="262"/>
  <c r="B51" i="262"/>
  <c r="H122" i="262"/>
  <c r="B123" i="262"/>
  <c r="H9" i="262"/>
  <c r="B5" i="262"/>
  <c r="H4" i="262"/>
  <c r="H55" i="262" s="1"/>
  <c r="B2" i="262"/>
  <c r="F1" i="262"/>
  <c r="B1" i="262"/>
  <c r="B4" i="261"/>
  <c r="B2" i="261"/>
  <c r="F1" i="261"/>
  <c r="B1" i="261"/>
  <c r="C66" i="254"/>
  <c r="C64" i="254"/>
  <c r="C63" i="254"/>
  <c r="C62" i="254"/>
  <c r="B66" i="254"/>
  <c r="B63" i="254"/>
  <c r="B538" i="170"/>
  <c r="G536" i="170"/>
  <c r="B494" i="170"/>
  <c r="B491" i="170"/>
  <c r="E490" i="170"/>
  <c r="B490" i="170"/>
  <c r="B489" i="170"/>
  <c r="B433" i="170"/>
  <c r="B430" i="170"/>
  <c r="E429" i="170"/>
  <c r="B429" i="170"/>
  <c r="B428" i="170"/>
  <c r="B367" i="170"/>
  <c r="B364" i="170"/>
  <c r="E363" i="170"/>
  <c r="B363" i="170"/>
  <c r="B362" i="170"/>
  <c r="B306" i="170"/>
  <c r="B303" i="170"/>
  <c r="E302" i="170"/>
  <c r="B302" i="170"/>
  <c r="B301" i="170"/>
  <c r="B250" i="170"/>
  <c r="B247" i="170"/>
  <c r="E246" i="170"/>
  <c r="B246" i="170"/>
  <c r="B245" i="170"/>
  <c r="B194" i="170"/>
  <c r="B191" i="170"/>
  <c r="E190" i="170"/>
  <c r="B190" i="170"/>
  <c r="B189" i="170"/>
  <c r="B138" i="170"/>
  <c r="B135" i="170"/>
  <c r="E134" i="170"/>
  <c r="B134" i="170"/>
  <c r="B133" i="170"/>
  <c r="B76" i="170"/>
  <c r="B73" i="170"/>
  <c r="E72" i="170"/>
  <c r="B72" i="170"/>
  <c r="B71" i="170"/>
  <c r="G10" i="170"/>
  <c r="G11" i="170"/>
  <c r="G12" i="170"/>
  <c r="G13" i="170"/>
  <c r="G14" i="170"/>
  <c r="G15" i="170"/>
  <c r="G16" i="170"/>
  <c r="G17" i="170"/>
  <c r="G18" i="170"/>
  <c r="G19" i="170"/>
  <c r="G20" i="170"/>
  <c r="G21" i="170"/>
  <c r="G22" i="170"/>
  <c r="G23" i="170"/>
  <c r="G24" i="170"/>
  <c r="G25" i="170"/>
  <c r="G26" i="170"/>
  <c r="G27" i="170"/>
  <c r="G28" i="170"/>
  <c r="G29" i="170"/>
  <c r="G30" i="170"/>
  <c r="G31" i="170"/>
  <c r="G32" i="170"/>
  <c r="G33" i="170"/>
  <c r="G34" i="170"/>
  <c r="G35" i="170"/>
  <c r="G36" i="170"/>
  <c r="G37" i="170"/>
  <c r="G38" i="170"/>
  <c r="G39" i="170"/>
  <c r="G40" i="170"/>
  <c r="G41" i="170"/>
  <c r="G42" i="170"/>
  <c r="G43" i="170"/>
  <c r="G44" i="170"/>
  <c r="G45" i="170"/>
  <c r="G46" i="170"/>
  <c r="G47" i="170"/>
  <c r="G48" i="170"/>
  <c r="G49" i="170"/>
  <c r="G50" i="170"/>
  <c r="G51" i="170"/>
  <c r="G52" i="170"/>
  <c r="G53" i="170"/>
  <c r="G54" i="170"/>
  <c r="G55" i="170"/>
  <c r="G56" i="170"/>
  <c r="G57" i="170"/>
  <c r="G58" i="170"/>
  <c r="G59" i="170"/>
  <c r="G60" i="170"/>
  <c r="G62" i="170"/>
  <c r="G64" i="170"/>
  <c r="G66" i="170"/>
  <c r="G67" i="170"/>
  <c r="G68" i="170"/>
  <c r="G70" i="170"/>
  <c r="G82" i="170"/>
  <c r="G83" i="170"/>
  <c r="G84" i="170"/>
  <c r="G85" i="170"/>
  <c r="G86" i="170"/>
  <c r="G87" i="170"/>
  <c r="G88" i="170"/>
  <c r="G89" i="170"/>
  <c r="G90" i="170"/>
  <c r="G91" i="170"/>
  <c r="G92" i="170"/>
  <c r="G93" i="170"/>
  <c r="G94" i="170"/>
  <c r="G95" i="170"/>
  <c r="G96" i="170"/>
  <c r="G97" i="170"/>
  <c r="G98" i="170"/>
  <c r="G99" i="170"/>
  <c r="G100" i="170"/>
  <c r="G101" i="170"/>
  <c r="G102" i="170"/>
  <c r="G103" i="170"/>
  <c r="G104" i="170"/>
  <c r="G105" i="170"/>
  <c r="G106" i="170"/>
  <c r="G107" i="170"/>
  <c r="G108" i="170"/>
  <c r="G109" i="170"/>
  <c r="G110" i="170"/>
  <c r="G111" i="170"/>
  <c r="G112" i="170"/>
  <c r="G113" i="170"/>
  <c r="G114" i="170"/>
  <c r="G115" i="170"/>
  <c r="G116" i="170"/>
  <c r="G132" i="170"/>
  <c r="G144" i="170"/>
  <c r="G145" i="170"/>
  <c r="G146" i="170"/>
  <c r="G147" i="170"/>
  <c r="G148" i="170"/>
  <c r="G149" i="170"/>
  <c r="G150" i="170"/>
  <c r="G151" i="170"/>
  <c r="G152" i="170"/>
  <c r="G153" i="170"/>
  <c r="G154" i="170"/>
  <c r="G155" i="170"/>
  <c r="G156" i="170"/>
  <c r="G157" i="170"/>
  <c r="G158" i="170"/>
  <c r="G159" i="170"/>
  <c r="G160" i="170"/>
  <c r="G161" i="170"/>
  <c r="G162" i="170"/>
  <c r="G163" i="170"/>
  <c r="G164" i="170"/>
  <c r="G165" i="170"/>
  <c r="G166" i="170"/>
  <c r="G167" i="170"/>
  <c r="G168" i="170"/>
  <c r="G169" i="170"/>
  <c r="G170" i="170"/>
  <c r="G171" i="170"/>
  <c r="G172" i="170"/>
  <c r="G173" i="170"/>
  <c r="G174" i="170"/>
  <c r="G175" i="170"/>
  <c r="G176" i="170"/>
  <c r="G177" i="170"/>
  <c r="G178" i="170"/>
  <c r="G179" i="170"/>
  <c r="G180" i="170"/>
  <c r="G181" i="170"/>
  <c r="G182" i="170"/>
  <c r="G183" i="170"/>
  <c r="G184" i="170"/>
  <c r="G185" i="170"/>
  <c r="G186" i="170"/>
  <c r="G200" i="170"/>
  <c r="G201" i="170"/>
  <c r="G202" i="170"/>
  <c r="G203" i="170"/>
  <c r="G204" i="170"/>
  <c r="G205" i="170"/>
  <c r="G206" i="170"/>
  <c r="G207" i="170"/>
  <c r="G208" i="170"/>
  <c r="G209" i="170"/>
  <c r="G210" i="170"/>
  <c r="G211" i="170"/>
  <c r="G212" i="170"/>
  <c r="G213" i="170"/>
  <c r="G214" i="170"/>
  <c r="G215" i="170"/>
  <c r="G216" i="170"/>
  <c r="G217" i="170"/>
  <c r="G218" i="170"/>
  <c r="G219" i="170"/>
  <c r="G220" i="170"/>
  <c r="G221" i="170"/>
  <c r="G222" i="170"/>
  <c r="G223" i="170"/>
  <c r="G224" i="170"/>
  <c r="G225" i="170"/>
  <c r="G226" i="170"/>
  <c r="G227" i="170"/>
  <c r="G228" i="170"/>
  <c r="G229" i="170"/>
  <c r="G230" i="170"/>
  <c r="G231" i="170"/>
  <c r="G232" i="170"/>
  <c r="G233" i="170"/>
  <c r="G234" i="170"/>
  <c r="G235" i="170"/>
  <c r="G236" i="170"/>
  <c r="G237" i="170"/>
  <c r="G238" i="170"/>
  <c r="G239" i="170"/>
  <c r="G240" i="170"/>
  <c r="G241" i="170"/>
  <c r="G256" i="170"/>
  <c r="G257" i="170"/>
  <c r="G258" i="170"/>
  <c r="G259" i="170"/>
  <c r="G260" i="170"/>
  <c r="G261" i="170"/>
  <c r="G262" i="170"/>
  <c r="G263" i="170"/>
  <c r="G264" i="170"/>
  <c r="G265" i="170"/>
  <c r="G266" i="170"/>
  <c r="G267" i="170"/>
  <c r="G268" i="170"/>
  <c r="G269" i="170"/>
  <c r="G270" i="170"/>
  <c r="G271" i="170"/>
  <c r="G272" i="170"/>
  <c r="G273" i="170"/>
  <c r="G274" i="170"/>
  <c r="G275" i="170"/>
  <c r="G276" i="170"/>
  <c r="G277" i="170"/>
  <c r="G278" i="170"/>
  <c r="G279" i="170"/>
  <c r="G280" i="170"/>
  <c r="G281" i="170"/>
  <c r="G282" i="170"/>
  <c r="G283" i="170"/>
  <c r="G284" i="170"/>
  <c r="G285" i="170"/>
  <c r="G286" i="170"/>
  <c r="G287" i="170"/>
  <c r="G288" i="170"/>
  <c r="G289" i="170"/>
  <c r="G290" i="170"/>
  <c r="G291" i="170"/>
  <c r="G292" i="170"/>
  <c r="G293" i="170"/>
  <c r="G294" i="170"/>
  <c r="G295" i="170"/>
  <c r="G296" i="170"/>
  <c r="G300" i="170"/>
  <c r="G312" i="170"/>
  <c r="G313" i="170"/>
  <c r="G314" i="170"/>
  <c r="G315" i="170"/>
  <c r="G316" i="170"/>
  <c r="G317" i="170"/>
  <c r="G318" i="170"/>
  <c r="G319" i="170"/>
  <c r="G320" i="170"/>
  <c r="G321" i="170"/>
  <c r="G322" i="170"/>
  <c r="G323" i="170"/>
  <c r="G324" i="170"/>
  <c r="G325" i="170"/>
  <c r="G326" i="170"/>
  <c r="G327" i="170"/>
  <c r="G328" i="170"/>
  <c r="G329" i="170"/>
  <c r="G330" i="170"/>
  <c r="G331" i="170"/>
  <c r="G332" i="170"/>
  <c r="G333" i="170"/>
  <c r="G334" i="170"/>
  <c r="G335" i="170"/>
  <c r="G336" i="170"/>
  <c r="G337" i="170"/>
  <c r="G338" i="170"/>
  <c r="G339" i="170"/>
  <c r="G340" i="170"/>
  <c r="G341" i="170"/>
  <c r="G342" i="170"/>
  <c r="G343" i="170"/>
  <c r="G344" i="170"/>
  <c r="G345" i="170"/>
  <c r="G346" i="170"/>
  <c r="G347" i="170"/>
  <c r="G348" i="170"/>
  <c r="G349" i="170"/>
  <c r="G350" i="170"/>
  <c r="G357" i="170"/>
  <c r="G373" i="170"/>
  <c r="G374" i="170"/>
  <c r="G375" i="170"/>
  <c r="G376" i="170"/>
  <c r="G377" i="170"/>
  <c r="G378" i="170"/>
  <c r="G379" i="170"/>
  <c r="G380" i="170"/>
  <c r="G381" i="170"/>
  <c r="G382" i="170"/>
  <c r="G383" i="170"/>
  <c r="G384" i="170"/>
  <c r="G385" i="170"/>
  <c r="G386" i="170"/>
  <c r="G387" i="170"/>
  <c r="G388" i="170"/>
  <c r="G389" i="170"/>
  <c r="G390" i="170"/>
  <c r="G391" i="170"/>
  <c r="G392" i="170"/>
  <c r="G393" i="170"/>
  <c r="G394" i="170"/>
  <c r="G395" i="170"/>
  <c r="G396" i="170"/>
  <c r="G397" i="170"/>
  <c r="G398" i="170"/>
  <c r="G399" i="170"/>
  <c r="G400" i="170"/>
  <c r="G401" i="170"/>
  <c r="G402" i="170"/>
  <c r="G403" i="170"/>
  <c r="G404" i="170"/>
  <c r="G405" i="170"/>
  <c r="G406" i="170"/>
  <c r="G407" i="170"/>
  <c r="G408" i="170"/>
  <c r="G409" i="170"/>
  <c r="G410" i="170"/>
  <c r="G411" i="170"/>
  <c r="G412" i="170"/>
  <c r="G413" i="170"/>
  <c r="G414" i="170"/>
  <c r="G415" i="170"/>
  <c r="G416" i="170"/>
  <c r="G439" i="170"/>
  <c r="G440" i="170"/>
  <c r="G441" i="170"/>
  <c r="G442" i="170"/>
  <c r="G443" i="170"/>
  <c r="G444" i="170"/>
  <c r="G445" i="170"/>
  <c r="G446" i="170"/>
  <c r="G447" i="170"/>
  <c r="G448" i="170"/>
  <c r="G449" i="170"/>
  <c r="G450" i="170"/>
  <c r="G451" i="170"/>
  <c r="G452" i="170"/>
  <c r="G453" i="170"/>
  <c r="G454" i="170"/>
  <c r="G455" i="170"/>
  <c r="G456" i="170"/>
  <c r="G457" i="170"/>
  <c r="G458" i="170"/>
  <c r="G459" i="170"/>
  <c r="G460" i="170"/>
  <c r="G461" i="170"/>
  <c r="G462" i="170"/>
  <c r="G463" i="170"/>
  <c r="G464" i="170"/>
  <c r="G465" i="170"/>
  <c r="G466" i="170"/>
  <c r="G467" i="170"/>
  <c r="G468" i="170"/>
  <c r="G469" i="170"/>
  <c r="G470" i="170"/>
  <c r="G471" i="170"/>
  <c r="G472" i="170"/>
  <c r="G473" i="170"/>
  <c r="G474" i="170"/>
  <c r="G475" i="170"/>
  <c r="G476" i="170"/>
  <c r="G477" i="170"/>
  <c r="G478" i="170"/>
  <c r="G500" i="170"/>
  <c r="G501" i="170"/>
  <c r="G502" i="170"/>
  <c r="G503" i="170"/>
  <c r="G504" i="170"/>
  <c r="G505" i="170"/>
  <c r="G506" i="170"/>
  <c r="G507" i="170"/>
  <c r="G508" i="170"/>
  <c r="G509" i="170"/>
  <c r="G510" i="170"/>
  <c r="G511" i="170"/>
  <c r="G512" i="170"/>
  <c r="G513" i="170"/>
  <c r="G514" i="170"/>
  <c r="G515" i="170"/>
  <c r="G516" i="170"/>
  <c r="G517" i="170"/>
  <c r="G518" i="170"/>
  <c r="G519" i="170"/>
  <c r="G520" i="170"/>
  <c r="G521" i="170"/>
  <c r="G522" i="170"/>
  <c r="G523" i="170"/>
  <c r="G524" i="170"/>
  <c r="G525" i="170"/>
  <c r="G526" i="170"/>
  <c r="G527" i="170"/>
  <c r="G528" i="170"/>
  <c r="G529" i="170"/>
  <c r="G530" i="170"/>
  <c r="G531" i="170"/>
  <c r="G532" i="170"/>
  <c r="G533" i="170"/>
  <c r="G534" i="170"/>
  <c r="G535" i="170"/>
  <c r="G9" i="170"/>
  <c r="B388" i="250"/>
  <c r="B324" i="250"/>
  <c r="B321" i="250"/>
  <c r="E320" i="250"/>
  <c r="B320" i="250"/>
  <c r="B319" i="250"/>
  <c r="B262" i="250"/>
  <c r="B259" i="250"/>
  <c r="E258" i="250"/>
  <c r="B258" i="250"/>
  <c r="B257" i="250"/>
  <c r="B195" i="250"/>
  <c r="B192" i="250"/>
  <c r="E191" i="250"/>
  <c r="B191" i="250"/>
  <c r="B190" i="250"/>
  <c r="B128" i="250"/>
  <c r="B125" i="250"/>
  <c r="E124" i="250"/>
  <c r="B124" i="250"/>
  <c r="B123" i="250"/>
  <c r="B71" i="250"/>
  <c r="B68" i="250"/>
  <c r="E67" i="250"/>
  <c r="B67" i="250"/>
  <c r="B66" i="250"/>
  <c r="G10" i="250"/>
  <c r="G11" i="250"/>
  <c r="G12" i="250"/>
  <c r="G13" i="250"/>
  <c r="G14" i="250"/>
  <c r="G15" i="250"/>
  <c r="G16" i="250"/>
  <c r="G17" i="250"/>
  <c r="G18" i="250"/>
  <c r="G19" i="250"/>
  <c r="G20" i="250"/>
  <c r="G21" i="250"/>
  <c r="G22" i="250"/>
  <c r="G23" i="250"/>
  <c r="G24" i="250"/>
  <c r="G25" i="250"/>
  <c r="G26" i="250"/>
  <c r="G27" i="250"/>
  <c r="G28" i="250"/>
  <c r="G29" i="250"/>
  <c r="G30" i="250"/>
  <c r="G31" i="250"/>
  <c r="G32" i="250"/>
  <c r="G33" i="250"/>
  <c r="G34" i="250"/>
  <c r="G35" i="250"/>
  <c r="G36" i="250"/>
  <c r="G37" i="250"/>
  <c r="G38" i="250"/>
  <c r="G39" i="250"/>
  <c r="G40" i="250"/>
  <c r="G41" i="250"/>
  <c r="G42" i="250"/>
  <c r="G43" i="250"/>
  <c r="G44" i="250"/>
  <c r="G45" i="250"/>
  <c r="G46" i="250"/>
  <c r="G47" i="250"/>
  <c r="G48" i="250"/>
  <c r="G49" i="250"/>
  <c r="G50" i="250"/>
  <c r="G51" i="250"/>
  <c r="G52" i="250"/>
  <c r="G53" i="250"/>
  <c r="G54" i="250"/>
  <c r="G55" i="250"/>
  <c r="G56" i="250"/>
  <c r="G57" i="250"/>
  <c r="G58" i="250"/>
  <c r="G65" i="250"/>
  <c r="G77" i="250"/>
  <c r="G78" i="250"/>
  <c r="G79" i="250"/>
  <c r="G80" i="250"/>
  <c r="G81" i="250"/>
  <c r="G82" i="250"/>
  <c r="G83" i="250"/>
  <c r="G84" i="250"/>
  <c r="G85" i="250"/>
  <c r="G86" i="250"/>
  <c r="G87" i="250"/>
  <c r="G88" i="250"/>
  <c r="G89" i="250"/>
  <c r="G90" i="250"/>
  <c r="G91" i="250"/>
  <c r="G92" i="250"/>
  <c r="G93" i="250"/>
  <c r="G94" i="250"/>
  <c r="G95" i="250"/>
  <c r="G96" i="250"/>
  <c r="G97" i="250"/>
  <c r="G98" i="250"/>
  <c r="G99" i="250"/>
  <c r="G100" i="250"/>
  <c r="G101" i="250"/>
  <c r="G102" i="250"/>
  <c r="G103" i="250"/>
  <c r="G104" i="250"/>
  <c r="G105" i="250"/>
  <c r="G106" i="250"/>
  <c r="G107" i="250"/>
  <c r="G108" i="250"/>
  <c r="G109" i="250"/>
  <c r="G110" i="250"/>
  <c r="G111" i="250"/>
  <c r="G112" i="250"/>
  <c r="G113" i="250"/>
  <c r="G114" i="250"/>
  <c r="G115" i="250"/>
  <c r="G116" i="250"/>
  <c r="G117" i="250"/>
  <c r="G118" i="250"/>
  <c r="G119" i="250"/>
  <c r="G120" i="250"/>
  <c r="G121" i="250"/>
  <c r="G133" i="250"/>
  <c r="G134" i="250"/>
  <c r="G135" i="250"/>
  <c r="G136" i="250"/>
  <c r="G137" i="250"/>
  <c r="G138" i="250"/>
  <c r="G139" i="250"/>
  <c r="G140" i="250"/>
  <c r="G141" i="250"/>
  <c r="G142" i="250"/>
  <c r="G143" i="250"/>
  <c r="G144" i="250"/>
  <c r="G145" i="250"/>
  <c r="G146" i="250"/>
  <c r="G147" i="250"/>
  <c r="G148" i="250"/>
  <c r="G149" i="250"/>
  <c r="G150" i="250"/>
  <c r="G151" i="250"/>
  <c r="G152" i="250"/>
  <c r="G153" i="250"/>
  <c r="G154" i="250"/>
  <c r="G155" i="250"/>
  <c r="G156" i="250"/>
  <c r="G157" i="250"/>
  <c r="G158" i="250"/>
  <c r="G159" i="250"/>
  <c r="G160" i="250"/>
  <c r="G161" i="250"/>
  <c r="G162" i="250"/>
  <c r="G163" i="250"/>
  <c r="G164" i="250"/>
  <c r="G165" i="250"/>
  <c r="G166" i="250"/>
  <c r="G167" i="250"/>
  <c r="G168" i="250"/>
  <c r="G169" i="250"/>
  <c r="G170" i="250"/>
  <c r="G171" i="250"/>
  <c r="G172" i="250"/>
  <c r="G173" i="250"/>
  <c r="G174" i="250"/>
  <c r="G175" i="250"/>
  <c r="G176" i="250"/>
  <c r="G177" i="250"/>
  <c r="G178" i="250"/>
  <c r="G179" i="250"/>
  <c r="G180" i="250"/>
  <c r="G181" i="250"/>
  <c r="G182" i="250"/>
  <c r="G189" i="250"/>
  <c r="G201" i="250"/>
  <c r="G202" i="250"/>
  <c r="G203" i="250"/>
  <c r="G204" i="250"/>
  <c r="G205" i="250"/>
  <c r="G206" i="250"/>
  <c r="G207" i="250"/>
  <c r="G208" i="250"/>
  <c r="G209" i="250"/>
  <c r="G210" i="250"/>
  <c r="G211" i="250"/>
  <c r="G212" i="250"/>
  <c r="G213" i="250"/>
  <c r="G214" i="250"/>
  <c r="G215" i="250"/>
  <c r="G216" i="250"/>
  <c r="G217" i="250"/>
  <c r="G218" i="250"/>
  <c r="G219" i="250"/>
  <c r="G220" i="250"/>
  <c r="G221" i="250"/>
  <c r="G222" i="250"/>
  <c r="G223" i="250"/>
  <c r="G224" i="250"/>
  <c r="G225" i="250"/>
  <c r="G226" i="250"/>
  <c r="G227" i="250"/>
  <c r="G228" i="250"/>
  <c r="G229" i="250"/>
  <c r="G230" i="250"/>
  <c r="G231" i="250"/>
  <c r="G232" i="250"/>
  <c r="G233" i="250"/>
  <c r="G234" i="250"/>
  <c r="G235" i="250"/>
  <c r="G236" i="250"/>
  <c r="G237" i="250"/>
  <c r="G238" i="250"/>
  <c r="G239" i="250"/>
  <c r="G240" i="250"/>
  <c r="G241" i="250"/>
  <c r="G242" i="250"/>
  <c r="G243" i="250"/>
  <c r="G244" i="250"/>
  <c r="G245" i="250"/>
  <c r="G246" i="250"/>
  <c r="G247" i="250"/>
  <c r="G248" i="250"/>
  <c r="G249" i="250"/>
  <c r="G250" i="250"/>
  <c r="G251" i="250"/>
  <c r="G252" i="250"/>
  <c r="G253" i="250"/>
  <c r="G254" i="250"/>
  <c r="G255" i="250"/>
  <c r="G268" i="250"/>
  <c r="G269" i="250"/>
  <c r="G270" i="250"/>
  <c r="G271" i="250"/>
  <c r="G272" i="250"/>
  <c r="G273" i="250"/>
  <c r="G274" i="250"/>
  <c r="G275" i="250"/>
  <c r="G276" i="250"/>
  <c r="G277" i="250"/>
  <c r="G278" i="250"/>
  <c r="G279" i="250"/>
  <c r="G280" i="250"/>
  <c r="G281" i="250"/>
  <c r="G282" i="250"/>
  <c r="G283" i="250"/>
  <c r="G284" i="250"/>
  <c r="G285" i="250"/>
  <c r="G286" i="250"/>
  <c r="G287" i="250"/>
  <c r="G288" i="250"/>
  <c r="G290" i="250"/>
  <c r="G291" i="250"/>
  <c r="G292" i="250"/>
  <c r="G293" i="250"/>
  <c r="G294" i="250"/>
  <c r="G295" i="250"/>
  <c r="G296" i="250"/>
  <c r="G297" i="250"/>
  <c r="G298" i="250"/>
  <c r="G299" i="250"/>
  <c r="G300" i="250"/>
  <c r="G301" i="250"/>
  <c r="G302" i="250"/>
  <c r="G303" i="250"/>
  <c r="G304" i="250"/>
  <c r="G305" i="250"/>
  <c r="G306" i="250"/>
  <c r="G307" i="250"/>
  <c r="G308" i="250"/>
  <c r="G309" i="250"/>
  <c r="G310" i="250"/>
  <c r="G311" i="250"/>
  <c r="G312" i="250"/>
  <c r="G318" i="250"/>
  <c r="G330" i="250"/>
  <c r="G331" i="250"/>
  <c r="G332" i="250"/>
  <c r="G333" i="250"/>
  <c r="G334" i="250"/>
  <c r="G335" i="250"/>
  <c r="G336" i="250"/>
  <c r="G338" i="250"/>
  <c r="G339" i="250"/>
  <c r="G340" i="250"/>
  <c r="G341" i="250"/>
  <c r="G342" i="250"/>
  <c r="G343" i="250"/>
  <c r="G344" i="250"/>
  <c r="G345" i="250"/>
  <c r="G346" i="250"/>
  <c r="G347" i="250"/>
  <c r="G348" i="250"/>
  <c r="G349" i="250"/>
  <c r="G350" i="250"/>
  <c r="G383" i="250"/>
  <c r="G384" i="250"/>
  <c r="G385" i="250"/>
  <c r="G386" i="250"/>
  <c r="G387" i="250"/>
  <c r="G4" i="250"/>
  <c r="G70" i="250" s="1"/>
  <c r="B231" i="193"/>
  <c r="B167" i="193"/>
  <c r="B164" i="193"/>
  <c r="G163" i="193"/>
  <c r="B163" i="193"/>
  <c r="B162" i="193"/>
  <c r="I152" i="193"/>
  <c r="I148" i="193"/>
  <c r="I144" i="193"/>
  <c r="I106" i="193"/>
  <c r="B72" i="193"/>
  <c r="B67" i="193"/>
  <c r="G66" i="193"/>
  <c r="B66" i="193"/>
  <c r="B65" i="193"/>
  <c r="I10" i="193"/>
  <c r="I11" i="193"/>
  <c r="I14" i="193"/>
  <c r="I15" i="193"/>
  <c r="I16" i="193"/>
  <c r="I17" i="193"/>
  <c r="I18" i="193"/>
  <c r="I20" i="193"/>
  <c r="I21" i="193"/>
  <c r="I22" i="193"/>
  <c r="I23" i="193"/>
  <c r="I24" i="193"/>
  <c r="I25" i="193"/>
  <c r="I26" i="193"/>
  <c r="I27" i="193"/>
  <c r="I28" i="193"/>
  <c r="I29" i="193"/>
  <c r="I30" i="193"/>
  <c r="I31" i="193"/>
  <c r="I32" i="193"/>
  <c r="I33" i="193"/>
  <c r="I34" i="193"/>
  <c r="I35" i="193"/>
  <c r="I36" i="193"/>
  <c r="I37" i="193"/>
  <c r="I52" i="193"/>
  <c r="I64" i="193"/>
  <c r="I78" i="193"/>
  <c r="I79" i="193"/>
  <c r="I80" i="193"/>
  <c r="I81" i="193"/>
  <c r="I82" i="193"/>
  <c r="I83" i="193"/>
  <c r="I84" i="193"/>
  <c r="I85" i="193"/>
  <c r="I86" i="193"/>
  <c r="I87" i="193"/>
  <c r="I88" i="193"/>
  <c r="I89" i="193"/>
  <c r="I90" i="193"/>
  <c r="I91" i="193"/>
  <c r="I92" i="193"/>
  <c r="I93" i="193"/>
  <c r="I138" i="193"/>
  <c r="I139" i="193"/>
  <c r="I140" i="193"/>
  <c r="I141" i="193"/>
  <c r="I142" i="193"/>
  <c r="I146" i="193"/>
  <c r="I150" i="193"/>
  <c r="I153" i="193"/>
  <c r="I154" i="193"/>
  <c r="I155" i="193"/>
  <c r="I156" i="193"/>
  <c r="I157" i="193"/>
  <c r="I158" i="193"/>
  <c r="I159" i="193"/>
  <c r="I160" i="193"/>
  <c r="I161" i="193"/>
  <c r="I173" i="193"/>
  <c r="I174" i="193"/>
  <c r="I175" i="193"/>
  <c r="I176" i="193"/>
  <c r="I177" i="193"/>
  <c r="I178" i="193"/>
  <c r="I179" i="193"/>
  <c r="I180" i="193"/>
  <c r="I181" i="193"/>
  <c r="I182" i="193"/>
  <c r="I183" i="193"/>
  <c r="I184" i="193"/>
  <c r="I185" i="193"/>
  <c r="I186" i="193"/>
  <c r="I187" i="193"/>
  <c r="I188" i="193"/>
  <c r="I189" i="193"/>
  <c r="I190" i="193"/>
  <c r="I191" i="193"/>
  <c r="I192" i="193"/>
  <c r="I193" i="193"/>
  <c r="I194" i="193"/>
  <c r="I195" i="193"/>
  <c r="I196" i="193"/>
  <c r="I197" i="193"/>
  <c r="I198" i="193"/>
  <c r="I199" i="193"/>
  <c r="I200" i="193"/>
  <c r="I201" i="193"/>
  <c r="I202" i="193"/>
  <c r="I203" i="193"/>
  <c r="I204" i="193"/>
  <c r="I205" i="193"/>
  <c r="I206" i="193"/>
  <c r="I207" i="193"/>
  <c r="I208" i="193"/>
  <c r="I209" i="193"/>
  <c r="I210" i="193"/>
  <c r="I211" i="193"/>
  <c r="I212" i="193"/>
  <c r="I213" i="193"/>
  <c r="I214" i="193"/>
  <c r="I215" i="193"/>
  <c r="I216" i="193"/>
  <c r="I217" i="193"/>
  <c r="I218" i="193"/>
  <c r="I219" i="193"/>
  <c r="I220" i="193"/>
  <c r="I221" i="193"/>
  <c r="I222" i="193"/>
  <c r="I223" i="193"/>
  <c r="I224" i="193"/>
  <c r="I225" i="193"/>
  <c r="I226" i="193"/>
  <c r="I227" i="193"/>
  <c r="I228" i="193"/>
  <c r="I229" i="193"/>
  <c r="I230" i="193"/>
  <c r="B215" i="218"/>
  <c r="G134" i="218"/>
  <c r="G135" i="218"/>
  <c r="G136" i="218"/>
  <c r="G137" i="218"/>
  <c r="G138" i="218"/>
  <c r="G139" i="218"/>
  <c r="G140" i="218"/>
  <c r="B146" i="218"/>
  <c r="B143" i="218"/>
  <c r="E142" i="218"/>
  <c r="B142" i="218"/>
  <c r="B141" i="218"/>
  <c r="G74" i="218"/>
  <c r="B81" i="218"/>
  <c r="B78" i="218"/>
  <c r="E77" i="218"/>
  <c r="B77" i="218"/>
  <c r="B76" i="218"/>
  <c r="G10" i="218"/>
  <c r="G11" i="218"/>
  <c r="G12" i="218"/>
  <c r="G13" i="218"/>
  <c r="G14" i="218"/>
  <c r="G15" i="218"/>
  <c r="G16" i="218"/>
  <c r="G17" i="218"/>
  <c r="G18" i="218"/>
  <c r="G19" i="218"/>
  <c r="G20" i="218"/>
  <c r="G21" i="218"/>
  <c r="G22" i="218"/>
  <c r="G23" i="218"/>
  <c r="G24" i="218"/>
  <c r="G25" i="218"/>
  <c r="G26" i="218"/>
  <c r="G27" i="218"/>
  <c r="G28" i="218"/>
  <c r="G29" i="218"/>
  <c r="G30" i="218"/>
  <c r="G31" i="218"/>
  <c r="G32" i="218"/>
  <c r="G33" i="218"/>
  <c r="G34" i="218"/>
  <c r="G35" i="218"/>
  <c r="G36" i="218"/>
  <c r="G37" i="218"/>
  <c r="G38" i="218"/>
  <c r="G39" i="218"/>
  <c r="G40" i="218"/>
  <c r="G41" i="218"/>
  <c r="G42" i="218"/>
  <c r="G43" i="218"/>
  <c r="G44" i="218"/>
  <c r="G45" i="218"/>
  <c r="G46" i="218"/>
  <c r="G47" i="218"/>
  <c r="G48" i="218"/>
  <c r="G49" i="218"/>
  <c r="G50" i="218"/>
  <c r="G51" i="218"/>
  <c r="G52" i="218"/>
  <c r="G53" i="218"/>
  <c r="G54" i="218"/>
  <c r="G55" i="218"/>
  <c r="G56" i="218"/>
  <c r="G57" i="218"/>
  <c r="G58" i="218"/>
  <c r="G59" i="218"/>
  <c r="G60" i="218"/>
  <c r="G61" i="218"/>
  <c r="G62" i="218"/>
  <c r="G63" i="218"/>
  <c r="G64" i="218"/>
  <c r="G65" i="218"/>
  <c r="G66" i="218"/>
  <c r="G67" i="218"/>
  <c r="G68" i="218"/>
  <c r="G69" i="218"/>
  <c r="G70" i="218"/>
  <c r="G71" i="218"/>
  <c r="G72" i="218"/>
  <c r="G73" i="218"/>
  <c r="G87" i="218"/>
  <c r="G88" i="218"/>
  <c r="G89" i="218"/>
  <c r="G90" i="218"/>
  <c r="G91" i="218"/>
  <c r="G92" i="218"/>
  <c r="G93" i="218"/>
  <c r="G94" i="218"/>
  <c r="G95" i="218"/>
  <c r="G96" i="218"/>
  <c r="G97" i="218"/>
  <c r="G98" i="218"/>
  <c r="G99" i="218"/>
  <c r="G100" i="218"/>
  <c r="G101" i="218"/>
  <c r="G102" i="218"/>
  <c r="G103" i="218"/>
  <c r="G104" i="218"/>
  <c r="G105" i="218"/>
  <c r="G106" i="218"/>
  <c r="G107" i="218"/>
  <c r="G108" i="218"/>
  <c r="G109" i="218"/>
  <c r="G110" i="218"/>
  <c r="G111" i="218"/>
  <c r="G112" i="218"/>
  <c r="G113" i="218"/>
  <c r="G114" i="218"/>
  <c r="G115" i="218"/>
  <c r="G116" i="218"/>
  <c r="G117" i="218"/>
  <c r="G118" i="218"/>
  <c r="G119" i="218"/>
  <c r="G120" i="218"/>
  <c r="G121" i="218"/>
  <c r="G122" i="218"/>
  <c r="G123" i="218"/>
  <c r="G124" i="218"/>
  <c r="G125" i="218"/>
  <c r="G126" i="218"/>
  <c r="G127" i="218"/>
  <c r="G128" i="218"/>
  <c r="G129" i="218"/>
  <c r="G130" i="218"/>
  <c r="G131" i="218"/>
  <c r="G132" i="218"/>
  <c r="G133" i="218"/>
  <c r="G152" i="218"/>
  <c r="G153" i="218"/>
  <c r="G154" i="218"/>
  <c r="G155" i="218"/>
  <c r="G156" i="218"/>
  <c r="G157" i="218"/>
  <c r="G158" i="218"/>
  <c r="G159" i="218"/>
  <c r="G160" i="218"/>
  <c r="G161" i="218"/>
  <c r="G162" i="218"/>
  <c r="G163" i="218"/>
  <c r="G164" i="218"/>
  <c r="G165" i="218"/>
  <c r="G166" i="218"/>
  <c r="G167" i="218"/>
  <c r="G168" i="218"/>
  <c r="G169" i="218"/>
  <c r="G170" i="218"/>
  <c r="G171" i="218"/>
  <c r="G172" i="218"/>
  <c r="G173" i="218"/>
  <c r="G174" i="218"/>
  <c r="G175" i="218"/>
  <c r="G176" i="218"/>
  <c r="G177" i="218"/>
  <c r="G178" i="218"/>
  <c r="G179" i="218"/>
  <c r="G180" i="218"/>
  <c r="G4" i="218"/>
  <c r="G80" i="218" s="1"/>
  <c r="B135" i="216"/>
  <c r="H132" i="216"/>
  <c r="H11" i="216"/>
  <c r="H12" i="216"/>
  <c r="H14" i="216"/>
  <c r="H15" i="216"/>
  <c r="H19" i="216"/>
  <c r="H20" i="216"/>
  <c r="H21" i="216"/>
  <c r="H22" i="216"/>
  <c r="H23" i="216"/>
  <c r="H24" i="216"/>
  <c r="H25" i="216"/>
  <c r="H26" i="216"/>
  <c r="H27" i="216"/>
  <c r="H28" i="216"/>
  <c r="H29" i="216"/>
  <c r="H30" i="216"/>
  <c r="H31" i="216"/>
  <c r="H32" i="216"/>
  <c r="H33" i="216"/>
  <c r="H34" i="216"/>
  <c r="H35" i="216"/>
  <c r="H36" i="216"/>
  <c r="H37" i="216"/>
  <c r="H38" i="216"/>
  <c r="H39" i="216"/>
  <c r="H40" i="216"/>
  <c r="H41" i="216"/>
  <c r="H42" i="216"/>
  <c r="H43" i="216"/>
  <c r="H44" i="216"/>
  <c r="H45" i="216"/>
  <c r="H46" i="216"/>
  <c r="H47" i="216"/>
  <c r="H48" i="216"/>
  <c r="H49" i="216"/>
  <c r="H50" i="216"/>
  <c r="H51" i="216"/>
  <c r="H52" i="216"/>
  <c r="H53" i="216"/>
  <c r="H54" i="216"/>
  <c r="H55" i="216"/>
  <c r="H56" i="216"/>
  <c r="H57" i="216"/>
  <c r="H58" i="216"/>
  <c r="H59" i="216"/>
  <c r="H60" i="216"/>
  <c r="H61" i="216"/>
  <c r="H62" i="216"/>
  <c r="H63" i="216"/>
  <c r="H64" i="216"/>
  <c r="H65" i="216"/>
  <c r="H66" i="216"/>
  <c r="H67" i="216"/>
  <c r="H68" i="216"/>
  <c r="H69" i="216"/>
  <c r="H70" i="216"/>
  <c r="H71" i="216"/>
  <c r="H72" i="216"/>
  <c r="H113" i="216"/>
  <c r="H114" i="216"/>
  <c r="H115" i="216"/>
  <c r="H116" i="216"/>
  <c r="H117" i="216"/>
  <c r="H118" i="216"/>
  <c r="H119" i="216"/>
  <c r="H120" i="216"/>
  <c r="H121" i="216"/>
  <c r="H122" i="216"/>
  <c r="H123" i="216"/>
  <c r="H124" i="216"/>
  <c r="H125" i="216"/>
  <c r="H126" i="216"/>
  <c r="H127" i="216"/>
  <c r="H128" i="216"/>
  <c r="H129" i="216"/>
  <c r="H130" i="216"/>
  <c r="H10" i="216"/>
  <c r="B149" i="248"/>
  <c r="B76" i="248"/>
  <c r="B81" i="248"/>
  <c r="B78" i="248"/>
  <c r="E77" i="248"/>
  <c r="B77" i="248"/>
  <c r="G4" i="248"/>
  <c r="G80" i="248" s="1"/>
  <c r="B144" i="245"/>
  <c r="G4" i="245"/>
  <c r="B70" i="245"/>
  <c r="B67" i="245"/>
  <c r="E66" i="245"/>
  <c r="B66" i="245"/>
  <c r="B65" i="245"/>
  <c r="B198" i="178"/>
  <c r="B135" i="178"/>
  <c r="B132" i="178"/>
  <c r="E131" i="178"/>
  <c r="B131" i="178"/>
  <c r="B130" i="178"/>
  <c r="G82" i="178"/>
  <c r="G83" i="178"/>
  <c r="G84" i="178"/>
  <c r="G85" i="178"/>
  <c r="G86" i="178"/>
  <c r="G87" i="178"/>
  <c r="G88" i="178"/>
  <c r="G89" i="178"/>
  <c r="G90" i="178"/>
  <c r="G91" i="178"/>
  <c r="G92" i="178"/>
  <c r="G93" i="178"/>
  <c r="G94" i="178"/>
  <c r="G95" i="178"/>
  <c r="G96" i="178"/>
  <c r="G97" i="178"/>
  <c r="G98" i="178"/>
  <c r="G99" i="178"/>
  <c r="G100" i="178"/>
  <c r="G101" i="178"/>
  <c r="G102" i="178"/>
  <c r="G103" i="178"/>
  <c r="G104" i="178"/>
  <c r="G105" i="178"/>
  <c r="G106" i="178"/>
  <c r="G107" i="178"/>
  <c r="G108" i="178"/>
  <c r="G109" i="178"/>
  <c r="G110" i="178"/>
  <c r="G111" i="178"/>
  <c r="G112" i="178"/>
  <c r="G113" i="178"/>
  <c r="G114" i="178"/>
  <c r="G115" i="178"/>
  <c r="G116" i="178"/>
  <c r="G117" i="178"/>
  <c r="G118" i="178"/>
  <c r="G119" i="178"/>
  <c r="G120" i="178"/>
  <c r="G121" i="178"/>
  <c r="G122" i="178"/>
  <c r="G123" i="178"/>
  <c r="G124" i="178"/>
  <c r="G129" i="178"/>
  <c r="G141" i="178"/>
  <c r="G142" i="178"/>
  <c r="G143" i="178"/>
  <c r="G144" i="178"/>
  <c r="G145" i="178"/>
  <c r="G146" i="178"/>
  <c r="G147" i="178"/>
  <c r="G148" i="178"/>
  <c r="G149" i="178"/>
  <c r="G150" i="178"/>
  <c r="G151" i="178"/>
  <c r="G152" i="178"/>
  <c r="G153" i="178"/>
  <c r="G154" i="178"/>
  <c r="G155" i="178"/>
  <c r="G156" i="178"/>
  <c r="G157" i="178"/>
  <c r="G158" i="178"/>
  <c r="G159" i="178"/>
  <c r="G160" i="178"/>
  <c r="G161" i="178"/>
  <c r="G162" i="178"/>
  <c r="G163" i="178"/>
  <c r="G164" i="178"/>
  <c r="G165" i="178"/>
  <c r="G166" i="178"/>
  <c r="G167" i="178"/>
  <c r="G168" i="178"/>
  <c r="G169" i="178"/>
  <c r="G170" i="178"/>
  <c r="G171" i="178"/>
  <c r="G172" i="178"/>
  <c r="G173" i="178"/>
  <c r="G174" i="178"/>
  <c r="G175" i="178"/>
  <c r="G176" i="178"/>
  <c r="G177" i="178"/>
  <c r="G178" i="178"/>
  <c r="G182" i="178"/>
  <c r="G183" i="178"/>
  <c r="G184" i="178"/>
  <c r="G188" i="178"/>
  <c r="G189" i="178"/>
  <c r="G190" i="178"/>
  <c r="G194" i="178"/>
  <c r="G195" i="178"/>
  <c r="G196" i="178"/>
  <c r="G197" i="178"/>
  <c r="G81" i="178"/>
  <c r="G70" i="178"/>
  <c r="G10" i="178"/>
  <c r="G11" i="178"/>
  <c r="G12" i="178"/>
  <c r="G13" i="178"/>
  <c r="G14" i="178"/>
  <c r="G15" i="178"/>
  <c r="G16" i="178"/>
  <c r="G17" i="178"/>
  <c r="G18" i="178"/>
  <c r="G19" i="178"/>
  <c r="G20" i="178"/>
  <c r="G21" i="178"/>
  <c r="G22" i="178"/>
  <c r="G23" i="178"/>
  <c r="G24" i="178"/>
  <c r="G25" i="178"/>
  <c r="G26" i="178"/>
  <c r="G27" i="178"/>
  <c r="G28" i="178"/>
  <c r="G29" i="178"/>
  <c r="G30" i="178"/>
  <c r="G31" i="178"/>
  <c r="G32" i="178"/>
  <c r="G33" i="178"/>
  <c r="G34" i="178"/>
  <c r="G35" i="178"/>
  <c r="G36" i="178"/>
  <c r="G37" i="178"/>
  <c r="G38" i="178"/>
  <c r="G39" i="178"/>
  <c r="G40" i="178"/>
  <c r="G41" i="178"/>
  <c r="G42" i="178"/>
  <c r="G43" i="178"/>
  <c r="G44" i="178"/>
  <c r="G45" i="178"/>
  <c r="G46" i="178"/>
  <c r="G47" i="178"/>
  <c r="G48" i="178"/>
  <c r="G49" i="178"/>
  <c r="G50" i="178"/>
  <c r="G51" i="178"/>
  <c r="G52" i="178"/>
  <c r="G53" i="178"/>
  <c r="G54" i="178"/>
  <c r="G55" i="178"/>
  <c r="G56" i="178"/>
  <c r="G57" i="178"/>
  <c r="G58" i="178"/>
  <c r="G59" i="178"/>
  <c r="G60" i="178"/>
  <c r="G61" i="178"/>
  <c r="G62" i="178"/>
  <c r="G63" i="178"/>
  <c r="G64" i="178"/>
  <c r="G65" i="178"/>
  <c r="G66" i="178"/>
  <c r="G67" i="178"/>
  <c r="G68" i="178"/>
  <c r="G69" i="178"/>
  <c r="B76" i="178"/>
  <c r="B73" i="178"/>
  <c r="E72" i="178"/>
  <c r="B72" i="178"/>
  <c r="B71" i="178"/>
  <c r="B73" i="200"/>
  <c r="H9" i="200"/>
  <c r="H10" i="200"/>
  <c r="H11" i="200"/>
  <c r="H12" i="200"/>
  <c r="H13" i="200"/>
  <c r="H14" i="200"/>
  <c r="H15" i="200"/>
  <c r="H21" i="200"/>
  <c r="H22" i="200"/>
  <c r="H23" i="200"/>
  <c r="H24" i="200"/>
  <c r="H25" i="200"/>
  <c r="H26" i="200"/>
  <c r="H27" i="200"/>
  <c r="H28" i="200"/>
  <c r="H29" i="200"/>
  <c r="H30" i="200"/>
  <c r="H31" i="200"/>
  <c r="H32" i="200"/>
  <c r="H33" i="200"/>
  <c r="H34" i="200"/>
  <c r="H35" i="200"/>
  <c r="H36" i="200"/>
  <c r="H37" i="200"/>
  <c r="H38" i="200"/>
  <c r="H39" i="200"/>
  <c r="H40" i="200"/>
  <c r="H41" i="200"/>
  <c r="H42" i="200"/>
  <c r="H43" i="200"/>
  <c r="H44" i="200"/>
  <c r="H45" i="200"/>
  <c r="H46" i="200"/>
  <c r="H47" i="200"/>
  <c r="H48" i="200"/>
  <c r="H49" i="200"/>
  <c r="H50" i="200"/>
  <c r="H52" i="200"/>
  <c r="H53" i="200"/>
  <c r="H54" i="200"/>
  <c r="H55" i="200"/>
  <c r="H56" i="200"/>
  <c r="H57" i="200"/>
  <c r="H58" i="200"/>
  <c r="H59" i="200"/>
  <c r="H60" i="200"/>
  <c r="H61" i="200"/>
  <c r="H62" i="200"/>
  <c r="H65" i="200"/>
  <c r="H66" i="200"/>
  <c r="H72" i="200"/>
  <c r="B66" i="199"/>
  <c r="H9" i="199"/>
  <c r="H10" i="199"/>
  <c r="H11" i="199"/>
  <c r="H12" i="199"/>
  <c r="H13" i="199"/>
  <c r="H19" i="199"/>
  <c r="H20" i="199"/>
  <c r="H21" i="199"/>
  <c r="H24" i="199"/>
  <c r="H25" i="199"/>
  <c r="H26" i="199"/>
  <c r="H27" i="199"/>
  <c r="H28" i="199"/>
  <c r="H29" i="199"/>
  <c r="H30" i="199"/>
  <c r="H31" i="199"/>
  <c r="H32" i="199"/>
  <c r="H33" i="199"/>
  <c r="H34" i="199"/>
  <c r="H35" i="199"/>
  <c r="H36" i="199"/>
  <c r="H37" i="199"/>
  <c r="H38" i="199"/>
  <c r="H39" i="199"/>
  <c r="H40" i="199"/>
  <c r="H41" i="199"/>
  <c r="H42" i="199"/>
  <c r="H43" i="199"/>
  <c r="H44" i="199"/>
  <c r="H45" i="199"/>
  <c r="H46" i="199"/>
  <c r="H47" i="199"/>
  <c r="H48" i="199"/>
  <c r="H49" i="199"/>
  <c r="H50" i="199"/>
  <c r="H51" i="199"/>
  <c r="H52" i="199"/>
  <c r="H53" i="199"/>
  <c r="H54" i="199"/>
  <c r="H55" i="199"/>
  <c r="H56" i="199"/>
  <c r="H57" i="199"/>
  <c r="H58" i="199"/>
  <c r="H59" i="199"/>
  <c r="H60" i="199"/>
  <c r="H61" i="199"/>
  <c r="H62" i="199"/>
  <c r="H63" i="199"/>
  <c r="H64" i="199"/>
  <c r="H65" i="199"/>
  <c r="B168" i="196"/>
  <c r="B144" i="196"/>
  <c r="B141" i="196"/>
  <c r="F140" i="196"/>
  <c r="B140" i="196"/>
  <c r="B139" i="196"/>
  <c r="H89" i="196"/>
  <c r="H90" i="196"/>
  <c r="H91" i="196"/>
  <c r="H92" i="196"/>
  <c r="H93" i="196"/>
  <c r="H94" i="196"/>
  <c r="H95" i="196"/>
  <c r="H96" i="196"/>
  <c r="H97" i="196"/>
  <c r="H98" i="196"/>
  <c r="H99" i="196"/>
  <c r="H100" i="196"/>
  <c r="H101" i="196"/>
  <c r="H102" i="196"/>
  <c r="H103" i="196"/>
  <c r="H104" i="196"/>
  <c r="H105" i="196"/>
  <c r="H106" i="196"/>
  <c r="H107" i="196"/>
  <c r="H108" i="196"/>
  <c r="H109" i="196"/>
  <c r="H110" i="196"/>
  <c r="H111" i="196"/>
  <c r="H112" i="196"/>
  <c r="H113" i="196"/>
  <c r="H114" i="196"/>
  <c r="H118" i="196"/>
  <c r="H119" i="196"/>
  <c r="H120" i="196"/>
  <c r="H121" i="196"/>
  <c r="H122" i="196"/>
  <c r="H123" i="196"/>
  <c r="H124" i="196"/>
  <c r="H125" i="196"/>
  <c r="H126" i="196"/>
  <c r="H127" i="196"/>
  <c r="H128" i="196"/>
  <c r="H129" i="196"/>
  <c r="H130" i="196"/>
  <c r="H131" i="196"/>
  <c r="H132" i="196"/>
  <c r="H133" i="196"/>
  <c r="H138" i="196"/>
  <c r="H150" i="196"/>
  <c r="H151" i="196"/>
  <c r="H152" i="196"/>
  <c r="H153" i="196"/>
  <c r="H154" i="196"/>
  <c r="H155" i="196"/>
  <c r="H156" i="196"/>
  <c r="H157" i="196"/>
  <c r="H158" i="196"/>
  <c r="H159" i="196"/>
  <c r="H160" i="196"/>
  <c r="H161" i="196"/>
  <c r="H162" i="196"/>
  <c r="H163" i="196"/>
  <c r="H164" i="196"/>
  <c r="H165" i="196"/>
  <c r="H166" i="196"/>
  <c r="B82" i="196"/>
  <c r="B79" i="196"/>
  <c r="F78" i="196"/>
  <c r="B78" i="196"/>
  <c r="B77" i="196"/>
  <c r="H10" i="196"/>
  <c r="H11" i="196"/>
  <c r="H12" i="196"/>
  <c r="H13" i="196"/>
  <c r="H14" i="196"/>
  <c r="H15" i="196"/>
  <c r="H88" i="196"/>
  <c r="B145" i="221"/>
  <c r="G57" i="221"/>
  <c r="G58" i="221"/>
  <c r="G59" i="221"/>
  <c r="G60" i="221"/>
  <c r="G61" i="221"/>
  <c r="G62" i="221"/>
  <c r="G63" i="221"/>
  <c r="G64" i="221"/>
  <c r="G65" i="221"/>
  <c r="G66" i="221"/>
  <c r="G67" i="221"/>
  <c r="G68" i="221"/>
  <c r="G69" i="221"/>
  <c r="G70" i="221"/>
  <c r="G71" i="221"/>
  <c r="G72" i="221"/>
  <c r="G73" i="221"/>
  <c r="B79" i="221"/>
  <c r="B76" i="221"/>
  <c r="E75" i="221"/>
  <c r="B75" i="221"/>
  <c r="B74" i="221"/>
  <c r="G114" i="221"/>
  <c r="G141" i="221"/>
  <c r="G142" i="221"/>
  <c r="G143" i="221"/>
  <c r="G144" i="221"/>
  <c r="G10" i="221"/>
  <c r="G11" i="221"/>
  <c r="G12" i="221"/>
  <c r="G13" i="221"/>
  <c r="G14" i="221"/>
  <c r="G15" i="221"/>
  <c r="G16" i="221"/>
  <c r="G17" i="221"/>
  <c r="G18" i="221"/>
  <c r="G19" i="221"/>
  <c r="G20" i="221"/>
  <c r="G21" i="221"/>
  <c r="G22" i="221"/>
  <c r="G23" i="221"/>
  <c r="G24" i="221"/>
  <c r="G25" i="221"/>
  <c r="G26" i="221"/>
  <c r="G27" i="221"/>
  <c r="G28" i="221"/>
  <c r="G29" i="221"/>
  <c r="G30" i="221"/>
  <c r="G31" i="221"/>
  <c r="G32" i="221"/>
  <c r="G33" i="221"/>
  <c r="G34" i="221"/>
  <c r="G35" i="221"/>
  <c r="G36" i="221"/>
  <c r="G37" i="221"/>
  <c r="G38" i="221"/>
  <c r="G39" i="221"/>
  <c r="G40" i="221"/>
  <c r="G41" i="221"/>
  <c r="G42" i="221"/>
  <c r="G43" i="221"/>
  <c r="G44" i="221"/>
  <c r="G45" i="221"/>
  <c r="G46" i="221"/>
  <c r="G47" i="221"/>
  <c r="G48" i="221"/>
  <c r="G49" i="221"/>
  <c r="G50" i="221"/>
  <c r="G51" i="221"/>
  <c r="G52" i="221"/>
  <c r="G53" i="221"/>
  <c r="G54" i="221"/>
  <c r="G55" i="221"/>
  <c r="G56" i="221"/>
  <c r="G85" i="221"/>
  <c r="G86" i="221"/>
  <c r="G87" i="221"/>
  <c r="G88" i="221"/>
  <c r="G89" i="221"/>
  <c r="G90" i="221"/>
  <c r="G91" i="221"/>
  <c r="G92" i="221"/>
  <c r="G93" i="221"/>
  <c r="G94" i="221"/>
  <c r="G95" i="221"/>
  <c r="G96" i="221"/>
  <c r="G97" i="221"/>
  <c r="G98" i="221"/>
  <c r="G99" i="221"/>
  <c r="G100" i="221"/>
  <c r="G101" i="221"/>
  <c r="G102" i="221"/>
  <c r="G103" i="221"/>
  <c r="G104" i="221"/>
  <c r="G105" i="221"/>
  <c r="G106" i="221"/>
  <c r="G107" i="221"/>
  <c r="G108" i="221"/>
  <c r="G109" i="221"/>
  <c r="G110" i="221"/>
  <c r="G111" i="221"/>
  <c r="G112" i="221"/>
  <c r="G113" i="221"/>
  <c r="G9" i="221"/>
  <c r="G4" i="221"/>
  <c r="G78" i="221" s="1"/>
  <c r="B131" i="231"/>
  <c r="B71" i="231"/>
  <c r="B68" i="231"/>
  <c r="E67" i="231"/>
  <c r="B67" i="231"/>
  <c r="B66" i="231"/>
  <c r="G4" i="231"/>
  <c r="G70" i="231" s="1"/>
  <c r="B127" i="230"/>
  <c r="B68" i="230"/>
  <c r="B65" i="230"/>
  <c r="E64" i="230"/>
  <c r="B64" i="230"/>
  <c r="B63" i="230"/>
  <c r="G4" i="230"/>
  <c r="G67" i="230" s="1"/>
  <c r="B69" i="254"/>
  <c r="B68" i="254"/>
  <c r="B67" i="254"/>
  <c r="C69" i="254"/>
  <c r="C68" i="254"/>
  <c r="C67" i="254"/>
  <c r="B65" i="254"/>
  <c r="C65" i="254"/>
  <c r="B64" i="254"/>
  <c r="B62" i="254"/>
  <c r="G10" i="205"/>
  <c r="G11" i="205"/>
  <c r="G12" i="205"/>
  <c r="G13" i="205"/>
  <c r="G14" i="205"/>
  <c r="G15" i="205"/>
  <c r="G16" i="205"/>
  <c r="G17" i="205"/>
  <c r="G18" i="205"/>
  <c r="G19" i="205"/>
  <c r="G20" i="205"/>
  <c r="G21" i="205"/>
  <c r="G22" i="205"/>
  <c r="G23" i="205"/>
  <c r="G24" i="205"/>
  <c r="G25" i="205"/>
  <c r="G26" i="205"/>
  <c r="G27" i="205"/>
  <c r="G28" i="205"/>
  <c r="G29" i="205"/>
  <c r="G30" i="205"/>
  <c r="G31" i="205"/>
  <c r="G32" i="205"/>
  <c r="G33" i="205"/>
  <c r="G34" i="205"/>
  <c r="G35" i="205"/>
  <c r="G36" i="205"/>
  <c r="G37" i="205"/>
  <c r="G38" i="205"/>
  <c r="G39" i="205"/>
  <c r="G40" i="205"/>
  <c r="G41" i="205"/>
  <c r="G42" i="205"/>
  <c r="G43" i="205"/>
  <c r="G44" i="205"/>
  <c r="G45" i="205"/>
  <c r="G46" i="205"/>
  <c r="G47" i="205"/>
  <c r="G48" i="205"/>
  <c r="G49" i="205"/>
  <c r="G50" i="205"/>
  <c r="G51" i="205"/>
  <c r="G52" i="205"/>
  <c r="G53" i="205"/>
  <c r="G54" i="205"/>
  <c r="G55" i="205"/>
  <c r="G56" i="205"/>
  <c r="G57" i="205"/>
  <c r="G58" i="205"/>
  <c r="G59" i="205"/>
  <c r="G60" i="205"/>
  <c r="G61" i="205"/>
  <c r="G62" i="205"/>
  <c r="G63" i="205"/>
  <c r="G64" i="205"/>
  <c r="G65" i="205"/>
  <c r="G66" i="205"/>
  <c r="G67" i="205"/>
  <c r="G68" i="205"/>
  <c r="G69" i="205"/>
  <c r="G70" i="205"/>
  <c r="G71" i="205"/>
  <c r="G72" i="205"/>
  <c r="G73" i="205"/>
  <c r="G75" i="205"/>
  <c r="G76" i="205"/>
  <c r="B77" i="205"/>
  <c r="B78" i="204"/>
  <c r="G10" i="204"/>
  <c r="G11" i="204"/>
  <c r="G12" i="204"/>
  <c r="G13" i="204"/>
  <c r="G14" i="204"/>
  <c r="G15" i="204"/>
  <c r="G16" i="204"/>
  <c r="G17" i="204"/>
  <c r="G18" i="204"/>
  <c r="G19" i="204"/>
  <c r="G20" i="204"/>
  <c r="G21" i="204"/>
  <c r="G22" i="204"/>
  <c r="G23" i="204"/>
  <c r="G24" i="204"/>
  <c r="G25" i="204"/>
  <c r="G26" i="204"/>
  <c r="G27" i="204"/>
  <c r="G28" i="204"/>
  <c r="G29" i="204"/>
  <c r="G30" i="204"/>
  <c r="G31" i="204"/>
  <c r="G32" i="204"/>
  <c r="G33" i="204"/>
  <c r="G34" i="204"/>
  <c r="G35" i="204"/>
  <c r="G36" i="204"/>
  <c r="G37" i="204"/>
  <c r="G38" i="204"/>
  <c r="G39" i="204"/>
  <c r="G40" i="204"/>
  <c r="G41" i="204"/>
  <c r="G42" i="204"/>
  <c r="G43" i="204"/>
  <c r="G44" i="204"/>
  <c r="G45" i="204"/>
  <c r="G46" i="204"/>
  <c r="G47" i="204"/>
  <c r="G48" i="204"/>
  <c r="G49" i="204"/>
  <c r="G50" i="204"/>
  <c r="G51" i="204"/>
  <c r="G52" i="204"/>
  <c r="G53" i="204"/>
  <c r="G67" i="204"/>
  <c r="G68" i="204"/>
  <c r="G69" i="204"/>
  <c r="G70" i="204"/>
  <c r="G71" i="204"/>
  <c r="G72" i="204"/>
  <c r="G73" i="204"/>
  <c r="G74" i="204"/>
  <c r="G75" i="204"/>
  <c r="G76" i="204"/>
  <c r="G77" i="204"/>
  <c r="B76" i="203"/>
  <c r="G10" i="203"/>
  <c r="G11" i="203"/>
  <c r="G12" i="203"/>
  <c r="G13" i="203"/>
  <c r="G14" i="203"/>
  <c r="G15" i="203"/>
  <c r="G16" i="203"/>
  <c r="G17" i="203"/>
  <c r="G18" i="203"/>
  <c r="G19" i="203"/>
  <c r="G20" i="203"/>
  <c r="G21" i="203"/>
  <c r="G22" i="203"/>
  <c r="G23" i="203"/>
  <c r="G24" i="203"/>
  <c r="G25" i="203"/>
  <c r="G26" i="203"/>
  <c r="G27" i="203"/>
  <c r="G28" i="203"/>
  <c r="G29" i="203"/>
  <c r="G30" i="203"/>
  <c r="G31" i="203"/>
  <c r="G32" i="203"/>
  <c r="G33" i="203"/>
  <c r="G34" i="203"/>
  <c r="G35" i="203"/>
  <c r="G36" i="203"/>
  <c r="G37" i="203"/>
  <c r="G38" i="203"/>
  <c r="G39" i="203"/>
  <c r="G40" i="203"/>
  <c r="G41" i="203"/>
  <c r="G42" i="203"/>
  <c r="G43" i="203"/>
  <c r="G44" i="203"/>
  <c r="G45" i="203"/>
  <c r="G46" i="203"/>
  <c r="G47" i="203"/>
  <c r="G48" i="203"/>
  <c r="G49" i="203"/>
  <c r="G50" i="203"/>
  <c r="G51" i="203"/>
  <c r="G52" i="203"/>
  <c r="G53" i="203"/>
  <c r="G54" i="203"/>
  <c r="G55" i="203"/>
  <c r="G56" i="203"/>
  <c r="G57" i="203"/>
  <c r="G58" i="203"/>
  <c r="G59" i="203"/>
  <c r="G71" i="203"/>
  <c r="G72" i="203"/>
  <c r="G73" i="203"/>
  <c r="G74" i="203"/>
  <c r="G75" i="203"/>
  <c r="B7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76" i="202"/>
  <c r="G77" i="202"/>
  <c r="G78" i="202"/>
  <c r="B70" i="201"/>
  <c r="G10" i="201"/>
  <c r="G11" i="201"/>
  <c r="G12" i="201"/>
  <c r="G13" i="201"/>
  <c r="G14" i="201"/>
  <c r="G15" i="201"/>
  <c r="G16" i="201"/>
  <c r="G17" i="201"/>
  <c r="G18" i="201"/>
  <c r="G19" i="201"/>
  <c r="G20" i="201"/>
  <c r="G21" i="201"/>
  <c r="G22" i="201"/>
  <c r="G23" i="201"/>
  <c r="G24" i="201"/>
  <c r="G25" i="201"/>
  <c r="G26" i="201"/>
  <c r="G27" i="201"/>
  <c r="G28" i="201"/>
  <c r="G29" i="201"/>
  <c r="G30" i="201"/>
  <c r="G31" i="201"/>
  <c r="G32" i="201"/>
  <c r="G33" i="201"/>
  <c r="G34" i="201"/>
  <c r="G35" i="201"/>
  <c r="G36" i="201"/>
  <c r="G37" i="201"/>
  <c r="G38" i="201"/>
  <c r="G39" i="201"/>
  <c r="G40" i="201"/>
  <c r="G41" i="201"/>
  <c r="G42" i="201"/>
  <c r="G43" i="201"/>
  <c r="G44" i="201"/>
  <c r="G45" i="201"/>
  <c r="G46" i="201"/>
  <c r="G47" i="201"/>
  <c r="G48" i="201"/>
  <c r="G49" i="201"/>
  <c r="G50" i="201"/>
  <c r="G51" i="201"/>
  <c r="G52" i="201"/>
  <c r="G53" i="201"/>
  <c r="G54" i="201"/>
  <c r="G55" i="201"/>
  <c r="G56" i="201"/>
  <c r="G57" i="201"/>
  <c r="G58" i="201"/>
  <c r="G59" i="201"/>
  <c r="G66" i="201"/>
  <c r="G67" i="201"/>
  <c r="G68" i="201"/>
  <c r="G69" i="201"/>
  <c r="H9" i="198"/>
  <c r="H10" i="198"/>
  <c r="H11" i="198"/>
  <c r="H40" i="198"/>
  <c r="H41" i="198"/>
  <c r="H42" i="198"/>
  <c r="H43" i="198"/>
  <c r="H44" i="198"/>
  <c r="H45" i="198"/>
  <c r="H46" i="198"/>
  <c r="H47" i="198"/>
  <c r="H48" i="198"/>
  <c r="H49" i="198"/>
  <c r="H50" i="198"/>
  <c r="H51" i="198"/>
  <c r="H52" i="198"/>
  <c r="H53" i="198"/>
  <c r="H54" i="198"/>
  <c r="H55" i="198"/>
  <c r="H56" i="198"/>
  <c r="H57" i="198"/>
  <c r="H58" i="198"/>
  <c r="H59" i="198"/>
  <c r="H60" i="198"/>
  <c r="H61" i="198"/>
  <c r="H62" i="198"/>
  <c r="H63" i="198"/>
  <c r="H64" i="198"/>
  <c r="H65" i="198"/>
  <c r="H66" i="198"/>
  <c r="H67" i="198"/>
  <c r="H68" i="198"/>
  <c r="H69" i="198"/>
  <c r="H70" i="198"/>
  <c r="H71" i="198"/>
  <c r="H72" i="198"/>
  <c r="H73" i="198"/>
  <c r="H74" i="198"/>
  <c r="H75" i="198"/>
  <c r="B76" i="198"/>
  <c r="B78" i="197"/>
  <c r="G10" i="197"/>
  <c r="G11" i="197"/>
  <c r="G12" i="197"/>
  <c r="G13" i="197"/>
  <c r="G14" i="197"/>
  <c r="G15" i="197"/>
  <c r="G16" i="197"/>
  <c r="G17" i="197"/>
  <c r="G18" i="197"/>
  <c r="G19" i="197"/>
  <c r="G20" i="197"/>
  <c r="G21" i="197"/>
  <c r="G22" i="197"/>
  <c r="G23" i="197"/>
  <c r="G24" i="197"/>
  <c r="G25" i="197"/>
  <c r="G26" i="197"/>
  <c r="G27" i="197"/>
  <c r="G28" i="197"/>
  <c r="G29" i="197"/>
  <c r="G30" i="197"/>
  <c r="G31" i="197"/>
  <c r="G32" i="197"/>
  <c r="G33" i="197"/>
  <c r="G34" i="197"/>
  <c r="G35" i="197"/>
  <c r="G36" i="197"/>
  <c r="G37" i="197"/>
  <c r="G38" i="197"/>
  <c r="G39" i="197"/>
  <c r="G40" i="197"/>
  <c r="G41" i="197"/>
  <c r="G42" i="197"/>
  <c r="G43" i="197"/>
  <c r="G44" i="197"/>
  <c r="G45" i="197"/>
  <c r="G46" i="197"/>
  <c r="G47" i="197"/>
  <c r="G48" i="197"/>
  <c r="G49" i="197"/>
  <c r="G50" i="197"/>
  <c r="G51" i="197"/>
  <c r="G52" i="197"/>
  <c r="G53" i="197"/>
  <c r="G54" i="197"/>
  <c r="G55" i="197"/>
  <c r="G56" i="197"/>
  <c r="G57" i="197"/>
  <c r="G58" i="197"/>
  <c r="G59" i="197"/>
  <c r="G60" i="197"/>
  <c r="G61" i="197"/>
  <c r="G62" i="197"/>
  <c r="G63" i="197"/>
  <c r="G64" i="197"/>
  <c r="G65" i="197"/>
  <c r="G66" i="197"/>
  <c r="G67" i="197"/>
  <c r="G68" i="197"/>
  <c r="G69" i="197"/>
  <c r="G70" i="197"/>
  <c r="G71" i="197"/>
  <c r="G72" i="197"/>
  <c r="G73" i="197"/>
  <c r="G74" i="197"/>
  <c r="G76" i="197"/>
  <c r="G77" i="197"/>
  <c r="B69" i="194"/>
  <c r="H10" i="194"/>
  <c r="H11" i="194"/>
  <c r="H12" i="194"/>
  <c r="H13" i="194"/>
  <c r="H14" i="194"/>
  <c r="H68" i="194"/>
  <c r="G10" i="227"/>
  <c r="G11" i="227"/>
  <c r="G12" i="227"/>
  <c r="G13" i="227"/>
  <c r="G14" i="227"/>
  <c r="G15" i="227"/>
  <c r="G16" i="227"/>
  <c r="G17" i="227"/>
  <c r="G18" i="227"/>
  <c r="G19" i="227"/>
  <c r="G20" i="227"/>
  <c r="G21" i="227"/>
  <c r="G22" i="227"/>
  <c r="G23" i="227"/>
  <c r="G24" i="227"/>
  <c r="G25" i="227"/>
  <c r="G26" i="227"/>
  <c r="G27" i="227"/>
  <c r="G28" i="227"/>
  <c r="G29" i="227"/>
  <c r="G30" i="227"/>
  <c r="G70" i="227"/>
  <c r="G9" i="227"/>
  <c r="B71" i="227"/>
  <c r="G4" i="227"/>
  <c r="G10" i="225"/>
  <c r="G11" i="225"/>
  <c r="G12" i="225"/>
  <c r="G13" i="225"/>
  <c r="G14" i="225"/>
  <c r="G15" i="225"/>
  <c r="G16" i="225"/>
  <c r="G17" i="225"/>
  <c r="G18" i="225"/>
  <c r="G19" i="225"/>
  <c r="G20" i="225"/>
  <c r="G21" i="225"/>
  <c r="G22" i="225"/>
  <c r="G23" i="225"/>
  <c r="G24" i="225"/>
  <c r="G25" i="225"/>
  <c r="G26" i="225"/>
  <c r="G27" i="225"/>
  <c r="G28" i="225"/>
  <c r="G29" i="225"/>
  <c r="G30" i="225"/>
  <c r="G31" i="225"/>
  <c r="G32" i="225"/>
  <c r="G33" i="225"/>
  <c r="G34" i="225"/>
  <c r="G35" i="225"/>
  <c r="G36" i="225"/>
  <c r="G37" i="225"/>
  <c r="G38" i="225"/>
  <c r="G39" i="225"/>
  <c r="G40" i="225"/>
  <c r="G41" i="225"/>
  <c r="G42" i="225"/>
  <c r="G43" i="225"/>
  <c r="G44" i="225"/>
  <c r="G45" i="225"/>
  <c r="G46" i="225"/>
  <c r="G47" i="225"/>
  <c r="G48" i="225"/>
  <c r="G49" i="225"/>
  <c r="G50" i="225"/>
  <c r="G51" i="225"/>
  <c r="G52" i="225"/>
  <c r="G53" i="225"/>
  <c r="G54" i="225"/>
  <c r="G55" i="225"/>
  <c r="G56" i="225"/>
  <c r="G57" i="225"/>
  <c r="G58" i="225"/>
  <c r="G59" i="225"/>
  <c r="G60" i="225"/>
  <c r="G61" i="225"/>
  <c r="G62" i="225"/>
  <c r="G63" i="225"/>
  <c r="G64" i="225"/>
  <c r="G65" i="225"/>
  <c r="G66" i="225"/>
  <c r="G67" i="225"/>
  <c r="G68" i="225"/>
  <c r="G69" i="225"/>
  <c r="G70" i="225"/>
  <c r="G71" i="225"/>
  <c r="G72" i="225"/>
  <c r="G73" i="225"/>
  <c r="G74" i="225"/>
  <c r="G75" i="225"/>
  <c r="G76" i="225"/>
  <c r="G77" i="225"/>
  <c r="G9" i="225"/>
  <c r="B78" i="225"/>
  <c r="G4" i="225"/>
  <c r="G4" i="224"/>
  <c r="G10" i="224"/>
  <c r="G11" i="224"/>
  <c r="G12" i="224"/>
  <c r="G13" i="224"/>
  <c r="G14" i="224"/>
  <c r="G15" i="224"/>
  <c r="G16" i="224"/>
  <c r="G17" i="224"/>
  <c r="G18" i="224"/>
  <c r="G19" i="224"/>
  <c r="G20" i="224"/>
  <c r="G21" i="224"/>
  <c r="G22" i="224"/>
  <c r="G23" i="224"/>
  <c r="G24" i="224"/>
  <c r="G25" i="224"/>
  <c r="G26" i="224"/>
  <c r="G27" i="224"/>
  <c r="G28" i="224"/>
  <c r="G29" i="224"/>
  <c r="G30" i="224"/>
  <c r="G31" i="224"/>
  <c r="G32" i="224"/>
  <c r="G33" i="224"/>
  <c r="G34" i="224"/>
  <c r="G51" i="224"/>
  <c r="B52" i="224"/>
  <c r="G10" i="223"/>
  <c r="G11" i="223"/>
  <c r="G12" i="223"/>
  <c r="G13" i="223"/>
  <c r="G14" i="223"/>
  <c r="G15" i="223"/>
  <c r="G16" i="223"/>
  <c r="G17" i="223"/>
  <c r="G18" i="223"/>
  <c r="G19" i="223"/>
  <c r="G20" i="223"/>
  <c r="G21" i="223"/>
  <c r="G22" i="223"/>
  <c r="G23" i="223"/>
  <c r="G24" i="223"/>
  <c r="G25" i="223"/>
  <c r="G26" i="223"/>
  <c r="G27" i="223"/>
  <c r="G28" i="223"/>
  <c r="G29" i="223"/>
  <c r="G30" i="223"/>
  <c r="G31" i="223"/>
  <c r="G32" i="223"/>
  <c r="G33" i="223"/>
  <c r="G34" i="223"/>
  <c r="G35" i="223"/>
  <c r="G36" i="223"/>
  <c r="G37" i="223"/>
  <c r="G38" i="223"/>
  <c r="G39" i="223"/>
  <c r="G40" i="223"/>
  <c r="G41" i="223"/>
  <c r="G42" i="223"/>
  <c r="G43" i="223"/>
  <c r="G44" i="223"/>
  <c r="G45" i="223"/>
  <c r="G46" i="223"/>
  <c r="G47" i="223"/>
  <c r="G48" i="223"/>
  <c r="G49" i="223"/>
  <c r="G50" i="223"/>
  <c r="G51" i="223"/>
  <c r="G52" i="223"/>
  <c r="G53" i="223"/>
  <c r="G54" i="223"/>
  <c r="G55" i="223"/>
  <c r="G56" i="223"/>
  <c r="G57" i="223"/>
  <c r="G58" i="223"/>
  <c r="G59" i="223"/>
  <c r="G60" i="223"/>
  <c r="G61" i="223"/>
  <c r="G62" i="223"/>
  <c r="G63" i="223"/>
  <c r="G64" i="223"/>
  <c r="G65" i="223"/>
  <c r="G66" i="223"/>
  <c r="G9" i="223"/>
  <c r="B67" i="223"/>
  <c r="G10" i="222"/>
  <c r="G11" i="222"/>
  <c r="G12" i="222"/>
  <c r="G13" i="222"/>
  <c r="G14" i="222"/>
  <c r="G15" i="222"/>
  <c r="G16" i="222"/>
  <c r="G17" i="222"/>
  <c r="G18" i="222"/>
  <c r="G19" i="222"/>
  <c r="G20" i="222"/>
  <c r="G21" i="222"/>
  <c r="G22" i="222"/>
  <c r="G23" i="222"/>
  <c r="G24" i="222"/>
  <c r="G25" i="222"/>
  <c r="G26" i="222"/>
  <c r="G27" i="222"/>
  <c r="G28" i="222"/>
  <c r="G29" i="222"/>
  <c r="G30" i="222"/>
  <c r="G31" i="222"/>
  <c r="G32" i="222"/>
  <c r="G33" i="222"/>
  <c r="G34" i="222"/>
  <c r="G35" i="222"/>
  <c r="G36" i="222"/>
  <c r="G37" i="222"/>
  <c r="G38" i="222"/>
  <c r="G39" i="222"/>
  <c r="G40" i="222"/>
  <c r="G41" i="222"/>
  <c r="G42" i="222"/>
  <c r="G43" i="222"/>
  <c r="G44" i="222"/>
  <c r="G45" i="222"/>
  <c r="G46" i="222"/>
  <c r="G47" i="222"/>
  <c r="G48" i="222"/>
  <c r="G49" i="222"/>
  <c r="G50" i="222"/>
  <c r="G51" i="222"/>
  <c r="G52" i="222"/>
  <c r="G53" i="222"/>
  <c r="G54" i="222"/>
  <c r="G55" i="222"/>
  <c r="G56" i="222"/>
  <c r="G57" i="222"/>
  <c r="G58" i="222"/>
  <c r="G59" i="222"/>
  <c r="G60" i="222"/>
  <c r="G61" i="222"/>
  <c r="G62" i="222"/>
  <c r="G63" i="222"/>
  <c r="G64" i="222"/>
  <c r="G65" i="222"/>
  <c r="G66" i="222"/>
  <c r="G67" i="222"/>
  <c r="G68" i="222"/>
  <c r="G69" i="222"/>
  <c r="G70" i="222"/>
  <c r="G71" i="222"/>
  <c r="G9" i="222"/>
  <c r="B72" i="222"/>
  <c r="G4" i="222"/>
  <c r="G10" i="220"/>
  <c r="G11" i="220"/>
  <c r="G12" i="220"/>
  <c r="G13" i="220"/>
  <c r="G14" i="220"/>
  <c r="G15" i="220"/>
  <c r="G16" i="220"/>
  <c r="G17" i="220"/>
  <c r="G18" i="220"/>
  <c r="G19" i="220"/>
  <c r="G20" i="220"/>
  <c r="G21" i="220"/>
  <c r="G22" i="220"/>
  <c r="G23" i="220"/>
  <c r="G24" i="220"/>
  <c r="G25" i="220"/>
  <c r="G26" i="220"/>
  <c r="G27" i="220"/>
  <c r="G28" i="220"/>
  <c r="G29" i="220"/>
  <c r="G30" i="220"/>
  <c r="G31" i="220"/>
  <c r="G32" i="220"/>
  <c r="G33" i="220"/>
  <c r="G34" i="220"/>
  <c r="G35" i="220"/>
  <c r="G36" i="220"/>
  <c r="G37" i="220"/>
  <c r="G38" i="220"/>
  <c r="G39" i="220"/>
  <c r="G40" i="220"/>
  <c r="G41" i="220"/>
  <c r="G42" i="220"/>
  <c r="G43" i="220"/>
  <c r="G44" i="220"/>
  <c r="G45" i="220"/>
  <c r="G46" i="220"/>
  <c r="G47" i="220"/>
  <c r="G48" i="220"/>
  <c r="G49" i="220"/>
  <c r="G50" i="220"/>
  <c r="G51" i="220"/>
  <c r="G52" i="220"/>
  <c r="G53" i="220"/>
  <c r="G54" i="220"/>
  <c r="G55" i="220"/>
  <c r="G56" i="220"/>
  <c r="G57" i="220"/>
  <c r="G58" i="220"/>
  <c r="G59" i="220"/>
  <c r="G60" i="220"/>
  <c r="G61" i="220"/>
  <c r="G62" i="220"/>
  <c r="G63" i="220"/>
  <c r="G64" i="220"/>
  <c r="G65" i="220"/>
  <c r="G66" i="220"/>
  <c r="G67" i="220"/>
  <c r="G68" i="220"/>
  <c r="G69" i="220"/>
  <c r="G70" i="220"/>
  <c r="G71" i="220"/>
  <c r="G72" i="220"/>
  <c r="G73" i="220"/>
  <c r="G9" i="220"/>
  <c r="B74" i="220"/>
  <c r="G4" i="220"/>
  <c r="G10" i="219"/>
  <c r="G11" i="219"/>
  <c r="G12" i="219"/>
  <c r="G13" i="219"/>
  <c r="G14" i="219"/>
  <c r="G15" i="219"/>
  <c r="G16" i="219"/>
  <c r="G17" i="219"/>
  <c r="G18" i="219"/>
  <c r="G19" i="219"/>
  <c r="G20" i="219"/>
  <c r="G21" i="219"/>
  <c r="G22" i="219"/>
  <c r="G23" i="219"/>
  <c r="G24" i="219"/>
  <c r="G25" i="219"/>
  <c r="G26" i="219"/>
  <c r="G27" i="219"/>
  <c r="G28" i="219"/>
  <c r="G29" i="219"/>
  <c r="G30" i="219"/>
  <c r="G31" i="219"/>
  <c r="G32" i="219"/>
  <c r="G33" i="219"/>
  <c r="G34" i="219"/>
  <c r="G35" i="219"/>
  <c r="G36" i="219"/>
  <c r="G37" i="219"/>
  <c r="G38" i="219"/>
  <c r="G39" i="219"/>
  <c r="G40" i="219"/>
  <c r="G41" i="219"/>
  <c r="G42" i="219"/>
  <c r="G43" i="219"/>
  <c r="G44" i="219"/>
  <c r="G45" i="219"/>
  <c r="G46" i="219"/>
  <c r="G47" i="219"/>
  <c r="G48" i="219"/>
  <c r="G49" i="219"/>
  <c r="G50" i="219"/>
  <c r="G51" i="219"/>
  <c r="G52" i="219"/>
  <c r="G53" i="219"/>
  <c r="G54" i="219"/>
  <c r="G55" i="219"/>
  <c r="G56" i="219"/>
  <c r="G57" i="219"/>
  <c r="G58" i="219"/>
  <c r="G59" i="219"/>
  <c r="G60" i="219"/>
  <c r="G61" i="219"/>
  <c r="G62" i="219"/>
  <c r="G63" i="219"/>
  <c r="G64" i="219"/>
  <c r="G65" i="219"/>
  <c r="G66" i="219"/>
  <c r="G67" i="219"/>
  <c r="G68" i="219"/>
  <c r="G69" i="219"/>
  <c r="G70" i="219"/>
  <c r="G71" i="219"/>
  <c r="G72" i="219"/>
  <c r="G73" i="219"/>
  <c r="G74" i="219"/>
  <c r="G75" i="219"/>
  <c r="G76" i="219"/>
  <c r="G77" i="219"/>
  <c r="G78" i="219"/>
  <c r="G9" i="219"/>
  <c r="B79" i="219"/>
  <c r="G4" i="219"/>
  <c r="B66" i="217"/>
  <c r="G10" i="217"/>
  <c r="G11" i="217"/>
  <c r="G12" i="217"/>
  <c r="G13" i="217"/>
  <c r="G14" i="217"/>
  <c r="G15" i="217"/>
  <c r="G16" i="217"/>
  <c r="G17" i="217"/>
  <c r="G18" i="217"/>
  <c r="G19" i="217"/>
  <c r="G20" i="217"/>
  <c r="G21" i="217"/>
  <c r="G22" i="217"/>
  <c r="G23" i="217"/>
  <c r="G24" i="217"/>
  <c r="G25" i="217"/>
  <c r="G26" i="217"/>
  <c r="G27" i="217"/>
  <c r="G28" i="217"/>
  <c r="G29" i="217"/>
  <c r="G30" i="217"/>
  <c r="G31" i="217"/>
  <c r="G32" i="217"/>
  <c r="G33" i="217"/>
  <c r="G34" i="217"/>
  <c r="G35" i="217"/>
  <c r="G36" i="217"/>
  <c r="G37" i="217"/>
  <c r="G38" i="217"/>
  <c r="G39" i="217"/>
  <c r="G40" i="217"/>
  <c r="G41" i="217"/>
  <c r="G42" i="217"/>
  <c r="G43" i="217"/>
  <c r="G44" i="217"/>
  <c r="G45" i="217"/>
  <c r="G46" i="217"/>
  <c r="G47" i="217"/>
  <c r="G48" i="217"/>
  <c r="G49" i="217"/>
  <c r="G50" i="217"/>
  <c r="G51" i="217"/>
  <c r="G52" i="217"/>
  <c r="G53" i="217"/>
  <c r="G54" i="217"/>
  <c r="G55" i="217"/>
  <c r="G56" i="217"/>
  <c r="G57" i="217"/>
  <c r="G58" i="217"/>
  <c r="G59" i="217"/>
  <c r="G60" i="217"/>
  <c r="G9" i="217"/>
  <c r="G4" i="217"/>
  <c r="B65" i="243"/>
  <c r="G9" i="243"/>
  <c r="G10" i="243"/>
  <c r="G11" i="243"/>
  <c r="G4" i="243"/>
  <c r="G16" i="243"/>
  <c r="G10" i="179"/>
  <c r="G11" i="179"/>
  <c r="G12" i="179"/>
  <c r="G13" i="179"/>
  <c r="G14" i="179"/>
  <c r="G15" i="179"/>
  <c r="G16" i="179"/>
  <c r="G17" i="179"/>
  <c r="G18" i="179"/>
  <c r="G19" i="179"/>
  <c r="G20" i="179"/>
  <c r="G21" i="179"/>
  <c r="G22" i="179"/>
  <c r="G23" i="179"/>
  <c r="G24" i="179"/>
  <c r="G25" i="179"/>
  <c r="G26" i="179"/>
  <c r="G27" i="179"/>
  <c r="G28" i="179"/>
  <c r="G29" i="179"/>
  <c r="G30" i="179"/>
  <c r="G31" i="179"/>
  <c r="G32" i="179"/>
  <c r="G33" i="179"/>
  <c r="G34" i="179"/>
  <c r="G35" i="179"/>
  <c r="G36" i="179"/>
  <c r="G37" i="179"/>
  <c r="G38" i="179"/>
  <c r="G39" i="179"/>
  <c r="G40" i="179"/>
  <c r="G41" i="179"/>
  <c r="G42" i="179"/>
  <c r="G43" i="179"/>
  <c r="G44" i="179"/>
  <c r="G45" i="179"/>
  <c r="G46" i="179"/>
  <c r="G47" i="179"/>
  <c r="G48" i="179"/>
  <c r="G49" i="179"/>
  <c r="G50" i="179"/>
  <c r="G51" i="179"/>
  <c r="G52" i="179"/>
  <c r="G53" i="179"/>
  <c r="G54" i="179"/>
  <c r="G55" i="179"/>
  <c r="G56" i="179"/>
  <c r="G57" i="179"/>
  <c r="G58" i="179"/>
  <c r="G59" i="179"/>
  <c r="G60" i="179"/>
  <c r="G61" i="179"/>
  <c r="G62" i="179"/>
  <c r="G63" i="179"/>
  <c r="G64" i="179"/>
  <c r="G65" i="179"/>
  <c r="G66" i="179"/>
  <c r="G67" i="179"/>
  <c r="G68" i="179"/>
  <c r="G69" i="179"/>
  <c r="G70" i="179"/>
  <c r="G71" i="179"/>
  <c r="G72" i="179"/>
  <c r="G73" i="179"/>
  <c r="G74" i="179"/>
  <c r="B75" i="179"/>
  <c r="G10" i="177"/>
  <c r="G11" i="177"/>
  <c r="G12" i="177"/>
  <c r="G13" i="177"/>
  <c r="G14" i="177"/>
  <c r="G15" i="177"/>
  <c r="G16" i="177"/>
  <c r="G17" i="177"/>
  <c r="G18" i="177"/>
  <c r="G19" i="177"/>
  <c r="G20" i="177"/>
  <c r="G21" i="177"/>
  <c r="G22" i="177"/>
  <c r="G23" i="177"/>
  <c r="G24" i="177"/>
  <c r="G25" i="177"/>
  <c r="G26" i="177"/>
  <c r="G27" i="177"/>
  <c r="G28" i="177"/>
  <c r="G29" i="177"/>
  <c r="G30" i="177"/>
  <c r="G31" i="177"/>
  <c r="G32" i="177"/>
  <c r="G33" i="177"/>
  <c r="G34" i="177"/>
  <c r="G35" i="177"/>
  <c r="G36" i="177"/>
  <c r="G37" i="177"/>
  <c r="G38" i="177"/>
  <c r="G39" i="177"/>
  <c r="G40" i="177"/>
  <c r="G41" i="177"/>
  <c r="G42" i="177"/>
  <c r="G43" i="177"/>
  <c r="G44" i="177"/>
  <c r="G45" i="177"/>
  <c r="G46" i="177"/>
  <c r="G47" i="177"/>
  <c r="G48" i="177"/>
  <c r="G49" i="177"/>
  <c r="G50" i="177"/>
  <c r="G51" i="177"/>
  <c r="G52" i="177"/>
  <c r="G53" i="177"/>
  <c r="G54" i="177"/>
  <c r="G55" i="177"/>
  <c r="G56" i="177"/>
  <c r="G57" i="177"/>
  <c r="G58" i="177"/>
  <c r="G59" i="177"/>
  <c r="G60" i="177"/>
  <c r="G61" i="177"/>
  <c r="G62" i="177"/>
  <c r="G63" i="177"/>
  <c r="G64" i="177"/>
  <c r="G65" i="177"/>
  <c r="G66" i="177"/>
  <c r="G67" i="177"/>
  <c r="G68" i="177"/>
  <c r="G69" i="177"/>
  <c r="G70" i="177"/>
  <c r="G71" i="177"/>
  <c r="G72" i="177"/>
  <c r="G73" i="177"/>
  <c r="G74" i="177"/>
  <c r="G75" i="177"/>
  <c r="G76" i="177"/>
  <c r="G77" i="177"/>
  <c r="G78" i="177"/>
  <c r="B79" i="177"/>
  <c r="G10" i="176"/>
  <c r="G11" i="176"/>
  <c r="G12" i="176"/>
  <c r="G13" i="176"/>
  <c r="G14" i="176"/>
  <c r="G15" i="176"/>
  <c r="G16" i="176"/>
  <c r="G17" i="176"/>
  <c r="G18" i="176"/>
  <c r="G19" i="176"/>
  <c r="G20" i="176"/>
  <c r="G21" i="176"/>
  <c r="G22" i="176"/>
  <c r="G23" i="176"/>
  <c r="G24" i="176"/>
  <c r="G25" i="176"/>
  <c r="G26" i="176"/>
  <c r="G27" i="176"/>
  <c r="G28" i="176"/>
  <c r="G29" i="176"/>
  <c r="G30" i="176"/>
  <c r="G31" i="176"/>
  <c r="G32" i="176"/>
  <c r="G33" i="176"/>
  <c r="G34" i="176"/>
  <c r="G35" i="176"/>
  <c r="G36" i="176"/>
  <c r="G37" i="176"/>
  <c r="G38" i="176"/>
  <c r="G39" i="176"/>
  <c r="G40" i="176"/>
  <c r="G41" i="176"/>
  <c r="G42" i="176"/>
  <c r="G43" i="176"/>
  <c r="G44" i="176"/>
  <c r="G45" i="176"/>
  <c r="G46" i="176"/>
  <c r="G47" i="176"/>
  <c r="G48" i="176"/>
  <c r="G49" i="176"/>
  <c r="G50" i="176"/>
  <c r="G51" i="176"/>
  <c r="G52" i="176"/>
  <c r="G53" i="176"/>
  <c r="G54" i="176"/>
  <c r="G55" i="176"/>
  <c r="G56" i="176"/>
  <c r="G57" i="176"/>
  <c r="G58" i="176"/>
  <c r="G59" i="176"/>
  <c r="G60" i="176"/>
  <c r="G61" i="176"/>
  <c r="G62" i="176"/>
  <c r="G63" i="176"/>
  <c r="G64" i="176"/>
  <c r="G65" i="176"/>
  <c r="G66" i="176"/>
  <c r="G67" i="176"/>
  <c r="G68" i="176"/>
  <c r="G69" i="176"/>
  <c r="G70" i="176"/>
  <c r="G71" i="176"/>
  <c r="G72" i="176"/>
  <c r="G73" i="176"/>
  <c r="G74" i="176"/>
  <c r="G75" i="176"/>
  <c r="G76" i="176"/>
  <c r="B77" i="176"/>
  <c r="G10" i="175"/>
  <c r="G11" i="175"/>
  <c r="G12" i="175"/>
  <c r="G13" i="175"/>
  <c r="G14" i="175"/>
  <c r="G15" i="175"/>
  <c r="G16" i="175"/>
  <c r="G17" i="175"/>
  <c r="G18" i="175"/>
  <c r="G19" i="175"/>
  <c r="G20" i="175"/>
  <c r="G21" i="175"/>
  <c r="G22" i="175"/>
  <c r="G23" i="175"/>
  <c r="G24" i="175"/>
  <c r="G25" i="175"/>
  <c r="G26" i="175"/>
  <c r="G27" i="175"/>
  <c r="G28" i="175"/>
  <c r="G29" i="175"/>
  <c r="G30" i="175"/>
  <c r="G31" i="175"/>
  <c r="G32" i="175"/>
  <c r="G33" i="175"/>
  <c r="G34" i="175"/>
  <c r="G35" i="175"/>
  <c r="G36" i="175"/>
  <c r="G37" i="175"/>
  <c r="G38" i="175"/>
  <c r="G39" i="175"/>
  <c r="G40" i="175"/>
  <c r="G41" i="175"/>
  <c r="G42" i="175"/>
  <c r="G43" i="175"/>
  <c r="G44" i="175"/>
  <c r="G45" i="175"/>
  <c r="G46" i="175"/>
  <c r="G47" i="175"/>
  <c r="G48" i="175"/>
  <c r="G49" i="175"/>
  <c r="G50" i="175"/>
  <c r="G51" i="175"/>
  <c r="G52" i="175"/>
  <c r="G53" i="175"/>
  <c r="G54" i="175"/>
  <c r="G55" i="175"/>
  <c r="G56" i="175"/>
  <c r="G57" i="175"/>
  <c r="G58" i="175"/>
  <c r="G59" i="175"/>
  <c r="G60" i="175"/>
  <c r="G61" i="175"/>
  <c r="G62" i="175"/>
  <c r="G63" i="175"/>
  <c r="G64" i="175"/>
  <c r="G65" i="175"/>
  <c r="G66" i="175"/>
  <c r="G67" i="175"/>
  <c r="G68" i="175"/>
  <c r="G69" i="175"/>
  <c r="G70" i="175"/>
  <c r="G71" i="175"/>
  <c r="G72" i="175"/>
  <c r="G73" i="175"/>
  <c r="G74" i="175"/>
  <c r="G75" i="175"/>
  <c r="G76" i="175"/>
  <c r="G77" i="175"/>
  <c r="G78" i="175"/>
  <c r="B79" i="175"/>
  <c r="B73" i="174"/>
  <c r="G10" i="173"/>
  <c r="G11" i="173"/>
  <c r="G12" i="173"/>
  <c r="G13" i="173"/>
  <c r="G14" i="173"/>
  <c r="G15" i="173"/>
  <c r="G16" i="173"/>
  <c r="G17" i="173"/>
  <c r="G18" i="173"/>
  <c r="G19" i="173"/>
  <c r="G20" i="173"/>
  <c r="G21" i="173"/>
  <c r="G22" i="173"/>
  <c r="G23" i="173"/>
  <c r="G24" i="173"/>
  <c r="G25" i="173"/>
  <c r="G26" i="173"/>
  <c r="G27" i="173"/>
  <c r="G28" i="173"/>
  <c r="G29" i="173"/>
  <c r="G30" i="173"/>
  <c r="G31" i="173"/>
  <c r="G32" i="173"/>
  <c r="G33" i="173"/>
  <c r="G34" i="173"/>
  <c r="G35" i="173"/>
  <c r="G36" i="173"/>
  <c r="G37" i="173"/>
  <c r="G38" i="173"/>
  <c r="G39" i="173"/>
  <c r="G40" i="173"/>
  <c r="G41" i="173"/>
  <c r="G42" i="173"/>
  <c r="G43" i="173"/>
  <c r="G44" i="173"/>
  <c r="G45" i="173"/>
  <c r="G46" i="173"/>
  <c r="G47" i="173"/>
  <c r="G48" i="173"/>
  <c r="G49" i="173"/>
  <c r="G50" i="173"/>
  <c r="G51" i="173"/>
  <c r="G52" i="173"/>
  <c r="G53" i="173"/>
  <c r="G54" i="173"/>
  <c r="G55" i="173"/>
  <c r="G56" i="173"/>
  <c r="G57" i="173"/>
  <c r="G58" i="173"/>
  <c r="G59" i="173"/>
  <c r="G60" i="173"/>
  <c r="G61" i="173"/>
  <c r="G62" i="173"/>
  <c r="G63" i="173"/>
  <c r="G64" i="173"/>
  <c r="G65" i="173"/>
  <c r="G66" i="173"/>
  <c r="G67" i="173"/>
  <c r="G68" i="173"/>
  <c r="G69" i="173"/>
  <c r="G70" i="173"/>
  <c r="G71" i="173"/>
  <c r="G72" i="173"/>
  <c r="B73" i="173"/>
  <c r="G10" i="172"/>
  <c r="G11" i="172"/>
  <c r="G12" i="172"/>
  <c r="G13" i="172"/>
  <c r="G14" i="172"/>
  <c r="G15" i="172"/>
  <c r="G16" i="172"/>
  <c r="G17" i="172"/>
  <c r="G18" i="172"/>
  <c r="G19" i="172"/>
  <c r="G20" i="172"/>
  <c r="G21" i="172"/>
  <c r="G22" i="172"/>
  <c r="G23" i="172"/>
  <c r="G24" i="172"/>
  <c r="G25" i="172"/>
  <c r="G26" i="172"/>
  <c r="G27" i="172"/>
  <c r="G28" i="172"/>
  <c r="G29" i="172"/>
  <c r="G30" i="172"/>
  <c r="G31" i="172"/>
  <c r="G32" i="172"/>
  <c r="G33" i="172"/>
  <c r="G34" i="172"/>
  <c r="G35" i="172"/>
  <c r="G36" i="172"/>
  <c r="G37" i="172"/>
  <c r="G38" i="172"/>
  <c r="G39" i="172"/>
  <c r="G40" i="172"/>
  <c r="G41" i="172"/>
  <c r="G42" i="172"/>
  <c r="G43" i="172"/>
  <c r="G44" i="172"/>
  <c r="G45" i="172"/>
  <c r="G46" i="172"/>
  <c r="G47" i="172"/>
  <c r="G48" i="172"/>
  <c r="G49" i="172"/>
  <c r="G50" i="172"/>
  <c r="G51" i="172"/>
  <c r="G52" i="172"/>
  <c r="G53" i="172"/>
  <c r="G54" i="172"/>
  <c r="G55" i="172"/>
  <c r="G56" i="172"/>
  <c r="G57" i="172"/>
  <c r="G58" i="172"/>
  <c r="G59" i="172"/>
  <c r="G60" i="172"/>
  <c r="G61" i="172"/>
  <c r="G62" i="172"/>
  <c r="G63" i="172"/>
  <c r="G64" i="172"/>
  <c r="G65" i="172"/>
  <c r="G67" i="172"/>
  <c r="G68" i="172"/>
  <c r="G69" i="172"/>
  <c r="G70" i="172"/>
  <c r="G71" i="172"/>
  <c r="G72" i="172"/>
  <c r="B73" i="172"/>
  <c r="B78" i="259"/>
  <c r="G77" i="259"/>
  <c r="G76" i="259"/>
  <c r="G75" i="259"/>
  <c r="G74" i="259"/>
  <c r="G73" i="259"/>
  <c r="G71" i="259"/>
  <c r="G70" i="259"/>
  <c r="G69" i="259"/>
  <c r="G68" i="259"/>
  <c r="G65" i="259"/>
  <c r="G64" i="259"/>
  <c r="G63" i="259"/>
  <c r="G62" i="259"/>
  <c r="G61" i="259"/>
  <c r="G12" i="259"/>
  <c r="G11" i="259"/>
  <c r="G10" i="259"/>
  <c r="G9" i="259"/>
  <c r="B5" i="259"/>
  <c r="G4" i="259"/>
  <c r="B2" i="259"/>
  <c r="E1" i="259"/>
  <c r="B1" i="259"/>
  <c r="B79" i="258"/>
  <c r="G78" i="258"/>
  <c r="G77" i="258"/>
  <c r="G76" i="258"/>
  <c r="G75" i="258"/>
  <c r="G74" i="258"/>
  <c r="G73" i="258"/>
  <c r="G71" i="258"/>
  <c r="G70" i="258"/>
  <c r="G69" i="258"/>
  <c r="G68" i="258"/>
  <c r="G65" i="258"/>
  <c r="G64" i="258"/>
  <c r="G63" i="258"/>
  <c r="G62" i="258"/>
  <c r="G61" i="258"/>
  <c r="G12" i="258"/>
  <c r="G11" i="258"/>
  <c r="G10" i="258"/>
  <c r="G9" i="258"/>
  <c r="B5" i="258"/>
  <c r="G4" i="258"/>
  <c r="B2" i="258"/>
  <c r="E1" i="258"/>
  <c r="B1" i="258"/>
  <c r="B77" i="232"/>
  <c r="G4" i="232"/>
  <c r="G61" i="232"/>
  <c r="G62" i="232"/>
  <c r="G63" i="232"/>
  <c r="G64" i="232"/>
  <c r="G65" i="232"/>
  <c r="G66" i="232"/>
  <c r="G67" i="232"/>
  <c r="G68" i="232"/>
  <c r="G69" i="232"/>
  <c r="G70" i="232"/>
  <c r="G71" i="232"/>
  <c r="G72" i="232"/>
  <c r="G73" i="232"/>
  <c r="G74" i="232"/>
  <c r="G75" i="232"/>
  <c r="G76" i="232"/>
  <c r="G9" i="232"/>
  <c r="G10" i="232"/>
  <c r="G11" i="232"/>
  <c r="B137" i="214"/>
  <c r="B73" i="214"/>
  <c r="B70" i="214"/>
  <c r="E69" i="214"/>
  <c r="B69" i="214"/>
  <c r="B68" i="214"/>
  <c r="G113" i="214"/>
  <c r="G10" i="214"/>
  <c r="G11" i="214"/>
  <c r="G12" i="214"/>
  <c r="G13" i="214"/>
  <c r="G14" i="214"/>
  <c r="G15" i="214"/>
  <c r="G16" i="214"/>
  <c r="G17" i="214"/>
  <c r="G18" i="214"/>
  <c r="G19" i="214"/>
  <c r="G20" i="214"/>
  <c r="G21" i="214"/>
  <c r="G22" i="214"/>
  <c r="G23" i="214"/>
  <c r="G24" i="214"/>
  <c r="G25" i="214"/>
  <c r="G26" i="214"/>
  <c r="G27" i="214"/>
  <c r="G28" i="214"/>
  <c r="G29" i="214"/>
  <c r="G30" i="214"/>
  <c r="G31" i="214"/>
  <c r="G32" i="214"/>
  <c r="G33" i="214"/>
  <c r="G34" i="214"/>
  <c r="G35" i="214"/>
  <c r="G36" i="214"/>
  <c r="G37" i="214"/>
  <c r="G38" i="214"/>
  <c r="G39" i="214"/>
  <c r="G40" i="214"/>
  <c r="G41" i="214"/>
  <c r="G42" i="214"/>
  <c r="G43" i="214"/>
  <c r="G44" i="214"/>
  <c r="G45" i="214"/>
  <c r="G46" i="214"/>
  <c r="G47" i="214"/>
  <c r="G48" i="214"/>
  <c r="G49" i="214"/>
  <c r="G50" i="214"/>
  <c r="G51" i="214"/>
  <c r="G52" i="214"/>
  <c r="G53" i="214"/>
  <c r="G54" i="214"/>
  <c r="G55" i="214"/>
  <c r="G56" i="214"/>
  <c r="G57" i="214"/>
  <c r="G58" i="214"/>
  <c r="G59" i="214"/>
  <c r="G60" i="214"/>
  <c r="G61" i="214"/>
  <c r="G62" i="214"/>
  <c r="G67" i="214"/>
  <c r="G79" i="214"/>
  <c r="G80" i="214"/>
  <c r="G81" i="214"/>
  <c r="G82" i="214"/>
  <c r="G83" i="214"/>
  <c r="G84" i="214"/>
  <c r="G85" i="214"/>
  <c r="G86" i="214"/>
  <c r="G87" i="214"/>
  <c r="G88" i="214"/>
  <c r="G89" i="214"/>
  <c r="G90" i="214"/>
  <c r="G91" i="214"/>
  <c r="G92" i="214"/>
  <c r="G93" i="214"/>
  <c r="G94" i="214"/>
  <c r="G95" i="214"/>
  <c r="G96" i="214"/>
  <c r="G97" i="214"/>
  <c r="G98" i="214"/>
  <c r="G99" i="214"/>
  <c r="G100" i="214"/>
  <c r="G101" i="214"/>
  <c r="G102" i="214"/>
  <c r="G103" i="214"/>
  <c r="G104" i="214"/>
  <c r="G105" i="214"/>
  <c r="G106" i="214"/>
  <c r="G107" i="214"/>
  <c r="G108" i="214"/>
  <c r="G109" i="214"/>
  <c r="G110" i="214"/>
  <c r="G111" i="214"/>
  <c r="G112" i="214"/>
  <c r="G73" i="229"/>
  <c r="G10" i="229"/>
  <c r="G11" i="229"/>
  <c r="G12" i="229"/>
  <c r="G13" i="229"/>
  <c r="G14" i="229"/>
  <c r="G15" i="229"/>
  <c r="G16" i="229"/>
  <c r="G17" i="229"/>
  <c r="G18" i="229"/>
  <c r="G19" i="229"/>
  <c r="G20" i="229"/>
  <c r="G21" i="229"/>
  <c r="G22" i="229"/>
  <c r="G23" i="229"/>
  <c r="G24" i="229"/>
  <c r="G25" i="229"/>
  <c r="G26" i="229"/>
  <c r="G27" i="229"/>
  <c r="G28" i="229"/>
  <c r="G29" i="229"/>
  <c r="G30" i="229"/>
  <c r="G31" i="229"/>
  <c r="G32" i="229"/>
  <c r="G33" i="229"/>
  <c r="G34" i="229"/>
  <c r="G35" i="229"/>
  <c r="G36" i="229"/>
  <c r="G37" i="229"/>
  <c r="G38" i="229"/>
  <c r="G39" i="229"/>
  <c r="G40" i="229"/>
  <c r="G41" i="229"/>
  <c r="G42" i="229"/>
  <c r="G43" i="229"/>
  <c r="G44" i="229"/>
  <c r="G45" i="229"/>
  <c r="G46" i="229"/>
  <c r="G47" i="229"/>
  <c r="G48" i="229"/>
  <c r="G49" i="229"/>
  <c r="G50" i="229"/>
  <c r="G51" i="229"/>
  <c r="G52" i="229"/>
  <c r="G53" i="229"/>
  <c r="G54" i="229"/>
  <c r="G55" i="229"/>
  <c r="G56" i="229"/>
  <c r="G57" i="229"/>
  <c r="G58" i="229"/>
  <c r="G59" i="229"/>
  <c r="G60" i="229"/>
  <c r="G61" i="229"/>
  <c r="G62" i="229"/>
  <c r="G63" i="229"/>
  <c r="G64" i="229"/>
  <c r="G65" i="229"/>
  <c r="G66" i="229"/>
  <c r="G67" i="229"/>
  <c r="G68" i="229"/>
  <c r="G69" i="229"/>
  <c r="G70" i="229"/>
  <c r="G71" i="229"/>
  <c r="G72" i="229"/>
  <c r="B74" i="229"/>
  <c r="G4" i="229"/>
  <c r="G9" i="229"/>
  <c r="B76" i="215"/>
  <c r="B281" i="213"/>
  <c r="B217" i="213"/>
  <c r="B214" i="213"/>
  <c r="E213" i="213"/>
  <c r="B213" i="213"/>
  <c r="B212" i="213"/>
  <c r="B148" i="213"/>
  <c r="B145" i="213"/>
  <c r="E144" i="213"/>
  <c r="B144" i="213"/>
  <c r="B143" i="213"/>
  <c r="B78" i="213"/>
  <c r="B75" i="213"/>
  <c r="E74" i="213"/>
  <c r="B74" i="213"/>
  <c r="B73" i="213"/>
  <c r="B79" i="206"/>
  <c r="G10" i="181"/>
  <c r="G11" i="181"/>
  <c r="G12" i="181"/>
  <c r="G13" i="181"/>
  <c r="G14" i="181"/>
  <c r="G15" i="181"/>
  <c r="G16" i="181"/>
  <c r="G17" i="181"/>
  <c r="G18" i="181"/>
  <c r="G19" i="181"/>
  <c r="G20" i="181"/>
  <c r="G21" i="181"/>
  <c r="G22" i="181"/>
  <c r="G23" i="181"/>
  <c r="G24" i="181"/>
  <c r="G25" i="181"/>
  <c r="G26" i="181"/>
  <c r="G27" i="181"/>
  <c r="G28" i="181"/>
  <c r="G29" i="181"/>
  <c r="G30" i="181"/>
  <c r="G31" i="181"/>
  <c r="G32" i="181"/>
  <c r="G33" i="181"/>
  <c r="G34" i="181"/>
  <c r="G35" i="181"/>
  <c r="G36" i="181"/>
  <c r="G37" i="181"/>
  <c r="G38" i="181"/>
  <c r="G39" i="181"/>
  <c r="G40" i="181"/>
  <c r="G41" i="181"/>
  <c r="G42" i="181"/>
  <c r="G43" i="181"/>
  <c r="G44" i="181"/>
  <c r="G45" i="181"/>
  <c r="G46" i="181"/>
  <c r="G47" i="181"/>
  <c r="G48" i="181"/>
  <c r="G49" i="181"/>
  <c r="G50" i="181"/>
  <c r="G51" i="181"/>
  <c r="G52" i="181"/>
  <c r="G53" i="181"/>
  <c r="G54" i="181"/>
  <c r="G55" i="181"/>
  <c r="G56" i="181"/>
  <c r="G57" i="181"/>
  <c r="G58" i="181"/>
  <c r="G59" i="181"/>
  <c r="G60" i="181"/>
  <c r="G61" i="181"/>
  <c r="B62" i="181"/>
  <c r="B71" i="182"/>
  <c r="G10" i="182"/>
  <c r="G11" i="182"/>
  <c r="G12" i="182"/>
  <c r="G13" i="182"/>
  <c r="G14" i="182"/>
  <c r="G15" i="182"/>
  <c r="G16" i="182"/>
  <c r="G17" i="182"/>
  <c r="G18" i="182"/>
  <c r="G19" i="182"/>
  <c r="G20" i="182"/>
  <c r="G21" i="182"/>
  <c r="G22" i="182"/>
  <c r="G23" i="182"/>
  <c r="G24" i="182"/>
  <c r="G25" i="182"/>
  <c r="G26" i="182"/>
  <c r="G27" i="182"/>
  <c r="G28" i="182"/>
  <c r="G29" i="182"/>
  <c r="G30" i="182"/>
  <c r="G31" i="182"/>
  <c r="G32" i="182"/>
  <c r="G33" i="182"/>
  <c r="G34" i="182"/>
  <c r="G35" i="182"/>
  <c r="G36" i="182"/>
  <c r="G37" i="182"/>
  <c r="G38" i="182"/>
  <c r="G39" i="182"/>
  <c r="G40" i="182"/>
  <c r="G41" i="182"/>
  <c r="G42" i="182"/>
  <c r="G43" i="182"/>
  <c r="G44" i="182"/>
  <c r="G45" i="182"/>
  <c r="G46" i="182"/>
  <c r="G47" i="182"/>
  <c r="G48" i="182"/>
  <c r="G49" i="182"/>
  <c r="G50" i="182"/>
  <c r="G51" i="182"/>
  <c r="G52" i="182"/>
  <c r="G53" i="182"/>
  <c r="G54" i="182"/>
  <c r="G55" i="182"/>
  <c r="G56" i="182"/>
  <c r="G57" i="182"/>
  <c r="G58" i="182"/>
  <c r="G59" i="182"/>
  <c r="G60" i="182"/>
  <c r="G61" i="182"/>
  <c r="G62" i="182"/>
  <c r="G63" i="182"/>
  <c r="G64" i="182"/>
  <c r="G65" i="182"/>
  <c r="G66" i="182"/>
  <c r="G67" i="182"/>
  <c r="G68" i="182"/>
  <c r="G69" i="182"/>
  <c r="G70" i="182"/>
  <c r="B71" i="183"/>
  <c r="G10" i="183"/>
  <c r="G11" i="183"/>
  <c r="G12" i="183"/>
  <c r="G13" i="183"/>
  <c r="G14" i="183"/>
  <c r="G15" i="183"/>
  <c r="G16" i="183"/>
  <c r="G17" i="183"/>
  <c r="G18" i="183"/>
  <c r="G19" i="183"/>
  <c r="G20" i="183"/>
  <c r="G21" i="183"/>
  <c r="G22" i="183"/>
  <c r="G23" i="183"/>
  <c r="G24" i="183"/>
  <c r="G25" i="183"/>
  <c r="G26" i="183"/>
  <c r="G27" i="183"/>
  <c r="G28" i="183"/>
  <c r="G29" i="183"/>
  <c r="G30" i="183"/>
  <c r="G31" i="183"/>
  <c r="G32" i="183"/>
  <c r="G33" i="183"/>
  <c r="G34" i="183"/>
  <c r="G35" i="183"/>
  <c r="G36" i="183"/>
  <c r="G37" i="183"/>
  <c r="G38" i="183"/>
  <c r="G39" i="183"/>
  <c r="G40" i="183"/>
  <c r="G41" i="183"/>
  <c r="G42" i="183"/>
  <c r="G43" i="183"/>
  <c r="G44" i="183"/>
  <c r="G45" i="183"/>
  <c r="G46" i="183"/>
  <c r="G47" i="183"/>
  <c r="G48" i="183"/>
  <c r="G49" i="183"/>
  <c r="G50" i="183"/>
  <c r="G51" i="183"/>
  <c r="G52" i="183"/>
  <c r="G53" i="183"/>
  <c r="G54" i="183"/>
  <c r="G55" i="183"/>
  <c r="G56" i="183"/>
  <c r="G57" i="183"/>
  <c r="G58" i="183"/>
  <c r="G59" i="183"/>
  <c r="G60" i="183"/>
  <c r="G61" i="183"/>
  <c r="G62" i="183"/>
  <c r="G63" i="183"/>
  <c r="G64" i="183"/>
  <c r="G65" i="183"/>
  <c r="G66" i="183"/>
  <c r="G67" i="183"/>
  <c r="G68" i="183"/>
  <c r="G69" i="183"/>
  <c r="G70" i="183"/>
  <c r="B74" i="184"/>
  <c r="G10" i="184"/>
  <c r="G11" i="184"/>
  <c r="G12" i="184"/>
  <c r="G13" i="184"/>
  <c r="G14" i="184"/>
  <c r="G15" i="184"/>
  <c r="G16" i="184"/>
  <c r="G17" i="184"/>
  <c r="G18" i="184"/>
  <c r="G19" i="184"/>
  <c r="G20" i="184"/>
  <c r="G21" i="184"/>
  <c r="G22" i="184"/>
  <c r="G23" i="184"/>
  <c r="G24" i="184"/>
  <c r="G25" i="184"/>
  <c r="G26" i="184"/>
  <c r="G27" i="184"/>
  <c r="G28" i="184"/>
  <c r="G29" i="184"/>
  <c r="G30" i="184"/>
  <c r="G31" i="184"/>
  <c r="G32" i="184"/>
  <c r="G33" i="184"/>
  <c r="G34" i="184"/>
  <c r="G35" i="184"/>
  <c r="G36" i="184"/>
  <c r="G37" i="184"/>
  <c r="G38" i="184"/>
  <c r="G39" i="184"/>
  <c r="G40" i="184"/>
  <c r="G41" i="184"/>
  <c r="G42" i="184"/>
  <c r="G43" i="184"/>
  <c r="G44" i="184"/>
  <c r="G45" i="184"/>
  <c r="G46" i="184"/>
  <c r="G47" i="184"/>
  <c r="G48" i="184"/>
  <c r="G49" i="184"/>
  <c r="G50" i="184"/>
  <c r="G51" i="184"/>
  <c r="G52" i="184"/>
  <c r="G53" i="184"/>
  <c r="G54" i="184"/>
  <c r="G55" i="184"/>
  <c r="G56" i="184"/>
  <c r="G57" i="184"/>
  <c r="G58" i="184"/>
  <c r="G59" i="184"/>
  <c r="G60" i="184"/>
  <c r="G61" i="184"/>
  <c r="G62" i="184"/>
  <c r="G63" i="184"/>
  <c r="G64" i="184"/>
  <c r="G65" i="184"/>
  <c r="G66" i="184"/>
  <c r="G67" i="184"/>
  <c r="G68" i="184"/>
  <c r="G69" i="184"/>
  <c r="G70" i="184"/>
  <c r="G71" i="184"/>
  <c r="G72" i="184"/>
  <c r="G73" i="184"/>
  <c r="B71" i="185"/>
  <c r="G10" i="185"/>
  <c r="G11" i="185"/>
  <c r="G12" i="185"/>
  <c r="G13" i="185"/>
  <c r="G14" i="185"/>
  <c r="G15" i="185"/>
  <c r="G16" i="185"/>
  <c r="G17" i="185"/>
  <c r="G18" i="185"/>
  <c r="G19" i="185"/>
  <c r="G20" i="185"/>
  <c r="G21" i="185"/>
  <c r="G22" i="185"/>
  <c r="G23" i="185"/>
  <c r="G24" i="185"/>
  <c r="G25" i="185"/>
  <c r="G26" i="185"/>
  <c r="G27" i="185"/>
  <c r="G28" i="185"/>
  <c r="G29" i="185"/>
  <c r="G30" i="185"/>
  <c r="G31" i="185"/>
  <c r="G32" i="185"/>
  <c r="G33" i="185"/>
  <c r="G34" i="185"/>
  <c r="G35" i="185"/>
  <c r="G36" i="185"/>
  <c r="G37" i="185"/>
  <c r="G38" i="185"/>
  <c r="G39" i="185"/>
  <c r="G40" i="185"/>
  <c r="G41" i="185"/>
  <c r="G42" i="185"/>
  <c r="G43" i="185"/>
  <c r="G44" i="185"/>
  <c r="G45" i="185"/>
  <c r="G46" i="185"/>
  <c r="G47" i="185"/>
  <c r="G48" i="185"/>
  <c r="G49" i="185"/>
  <c r="G50" i="185"/>
  <c r="G51" i="185"/>
  <c r="G52" i="185"/>
  <c r="G53" i="185"/>
  <c r="G54" i="185"/>
  <c r="G55" i="185"/>
  <c r="G56" i="185"/>
  <c r="G57" i="185"/>
  <c r="G58" i="185"/>
  <c r="G59" i="185"/>
  <c r="G60" i="185"/>
  <c r="G61" i="185"/>
  <c r="G62" i="185"/>
  <c r="G63" i="185"/>
  <c r="G64" i="185"/>
  <c r="G65" i="185"/>
  <c r="G66" i="185"/>
  <c r="G67" i="185"/>
  <c r="G68" i="185"/>
  <c r="G69" i="185"/>
  <c r="G70" i="185"/>
  <c r="B75" i="186"/>
  <c r="G10" i="186"/>
  <c r="G11" i="186"/>
  <c r="G12" i="186"/>
  <c r="G13" i="186"/>
  <c r="G14" i="186"/>
  <c r="G15" i="186"/>
  <c r="G16" i="186"/>
  <c r="G17" i="186"/>
  <c r="G18" i="186"/>
  <c r="G19" i="186"/>
  <c r="G20" i="186"/>
  <c r="G21" i="186"/>
  <c r="G22" i="186"/>
  <c r="G23" i="186"/>
  <c r="G24" i="186"/>
  <c r="G25" i="186"/>
  <c r="G26" i="186"/>
  <c r="G27" i="186"/>
  <c r="G28" i="186"/>
  <c r="G29" i="186"/>
  <c r="G30" i="186"/>
  <c r="G31" i="186"/>
  <c r="G32" i="186"/>
  <c r="G33" i="186"/>
  <c r="G34" i="186"/>
  <c r="G35" i="186"/>
  <c r="G36" i="186"/>
  <c r="G37" i="186"/>
  <c r="G38" i="186"/>
  <c r="G39" i="186"/>
  <c r="G40" i="186"/>
  <c r="G41" i="186"/>
  <c r="G42" i="186"/>
  <c r="G43" i="186"/>
  <c r="G44" i="186"/>
  <c r="G45" i="186"/>
  <c r="G46" i="186"/>
  <c r="G47" i="186"/>
  <c r="G48" i="186"/>
  <c r="G49" i="186"/>
  <c r="G50" i="186"/>
  <c r="G51" i="186"/>
  <c r="G52" i="186"/>
  <c r="G53" i="186"/>
  <c r="G54" i="186"/>
  <c r="G55" i="186"/>
  <c r="G56" i="186"/>
  <c r="G57" i="186"/>
  <c r="G58" i="186"/>
  <c r="G59" i="186"/>
  <c r="G60" i="186"/>
  <c r="G61" i="186"/>
  <c r="G62" i="186"/>
  <c r="G63" i="186"/>
  <c r="G64" i="186"/>
  <c r="G65" i="186"/>
  <c r="G66" i="186"/>
  <c r="G67" i="186"/>
  <c r="G69" i="186"/>
  <c r="G70" i="186"/>
  <c r="G71" i="186"/>
  <c r="G72" i="186"/>
  <c r="G73" i="186"/>
  <c r="G74" i="186"/>
  <c r="B75" i="187"/>
  <c r="G10" i="187"/>
  <c r="G11" i="187"/>
  <c r="G12" i="187"/>
  <c r="G13" i="187"/>
  <c r="G14" i="187"/>
  <c r="G15" i="187"/>
  <c r="G16" i="187"/>
  <c r="G17" i="187"/>
  <c r="G18" i="187"/>
  <c r="G19" i="187"/>
  <c r="G20" i="187"/>
  <c r="G21" i="187"/>
  <c r="G22" i="187"/>
  <c r="G23" i="187"/>
  <c r="G24" i="187"/>
  <c r="G25" i="187"/>
  <c r="G26" i="187"/>
  <c r="G27" i="187"/>
  <c r="G28" i="187"/>
  <c r="G29" i="187"/>
  <c r="G30" i="187"/>
  <c r="G31" i="187"/>
  <c r="G32" i="187"/>
  <c r="G33" i="187"/>
  <c r="G34" i="187"/>
  <c r="G35" i="187"/>
  <c r="G36" i="187"/>
  <c r="G37" i="187"/>
  <c r="G38" i="187"/>
  <c r="G39" i="187"/>
  <c r="G40" i="187"/>
  <c r="G41" i="187"/>
  <c r="G42" i="187"/>
  <c r="G43" i="187"/>
  <c r="G44" i="187"/>
  <c r="G45" i="187"/>
  <c r="G46" i="187"/>
  <c r="G47" i="187"/>
  <c r="G48" i="187"/>
  <c r="G49" i="187"/>
  <c r="G50" i="187"/>
  <c r="G51" i="187"/>
  <c r="G52" i="187"/>
  <c r="G53" i="187"/>
  <c r="G54" i="187"/>
  <c r="G55" i="187"/>
  <c r="G56" i="187"/>
  <c r="G57" i="187"/>
  <c r="G58" i="187"/>
  <c r="G59" i="187"/>
  <c r="G60" i="187"/>
  <c r="G61" i="187"/>
  <c r="G62" i="187"/>
  <c r="G63" i="187"/>
  <c r="G64" i="187"/>
  <c r="G65" i="187"/>
  <c r="G66" i="187"/>
  <c r="G67" i="187"/>
  <c r="G68" i="187"/>
  <c r="G69" i="187"/>
  <c r="G70" i="187"/>
  <c r="G71" i="187"/>
  <c r="G72" i="187"/>
  <c r="G73" i="187"/>
  <c r="G74" i="187"/>
  <c r="B74" i="188"/>
  <c r="G10" i="188"/>
  <c r="G11" i="188"/>
  <c r="G12" i="188"/>
  <c r="G14" i="188"/>
  <c r="G16" i="188"/>
  <c r="G18" i="188"/>
  <c r="G19" i="188"/>
  <c r="G20" i="188"/>
  <c r="G21" i="188"/>
  <c r="G22" i="188"/>
  <c r="G23" i="188"/>
  <c r="G24" i="188"/>
  <c r="G25" i="188"/>
  <c r="G26" i="188"/>
  <c r="G27" i="188"/>
  <c r="G28" i="188"/>
  <c r="G29" i="188"/>
  <c r="G30" i="188"/>
  <c r="G31" i="188"/>
  <c r="G32" i="188"/>
  <c r="G33" i="188"/>
  <c r="G34" i="188"/>
  <c r="G35" i="188"/>
  <c r="G36" i="188"/>
  <c r="G37" i="188"/>
  <c r="G38" i="188"/>
  <c r="G39" i="188"/>
  <c r="G40" i="188"/>
  <c r="G41" i="188"/>
  <c r="G42" i="188"/>
  <c r="G43" i="188"/>
  <c r="G44" i="188"/>
  <c r="G45" i="188"/>
  <c r="G46" i="188"/>
  <c r="G47" i="188"/>
  <c r="G48" i="188"/>
  <c r="G49" i="188"/>
  <c r="G50" i="188"/>
  <c r="G51" i="188"/>
  <c r="G52" i="188"/>
  <c r="G53" i="188"/>
  <c r="G54" i="188"/>
  <c r="G55" i="188"/>
  <c r="G56" i="188"/>
  <c r="G57" i="188"/>
  <c r="G58" i="188"/>
  <c r="G59" i="188"/>
  <c r="G60" i="188"/>
  <c r="G61" i="188"/>
  <c r="G62" i="188"/>
  <c r="G63" i="188"/>
  <c r="G64" i="188"/>
  <c r="G65" i="188"/>
  <c r="G66" i="188"/>
  <c r="G67" i="188"/>
  <c r="G68" i="188"/>
  <c r="G69" i="188"/>
  <c r="G70" i="188"/>
  <c r="G71" i="188"/>
  <c r="G72" i="188"/>
  <c r="G73" i="188"/>
  <c r="G83" i="189"/>
  <c r="G84" i="189"/>
  <c r="G85" i="189"/>
  <c r="G86" i="189"/>
  <c r="G87" i="189"/>
  <c r="G88" i="189"/>
  <c r="G89" i="189"/>
  <c r="G90" i="189"/>
  <c r="G91" i="189"/>
  <c r="G92" i="189"/>
  <c r="G93" i="189"/>
  <c r="G94" i="189"/>
  <c r="G95" i="189"/>
  <c r="G96" i="189"/>
  <c r="G97" i="189"/>
  <c r="G98" i="189"/>
  <c r="G99" i="189"/>
  <c r="G100" i="189"/>
  <c r="G101" i="189"/>
  <c r="G102" i="189"/>
  <c r="G103" i="189"/>
  <c r="G104" i="189"/>
  <c r="G105" i="189"/>
  <c r="G106" i="189"/>
  <c r="G107" i="189"/>
  <c r="G108" i="189"/>
  <c r="G109" i="189"/>
  <c r="G110" i="189"/>
  <c r="G111" i="189"/>
  <c r="G112" i="189"/>
  <c r="G113" i="189"/>
  <c r="G114" i="189"/>
  <c r="G115" i="189"/>
  <c r="G116" i="189"/>
  <c r="G117" i="189"/>
  <c r="G118" i="189"/>
  <c r="G119" i="189"/>
  <c r="G120" i="189"/>
  <c r="G121" i="189"/>
  <c r="G122" i="189"/>
  <c r="G123" i="189"/>
  <c r="G124" i="189"/>
  <c r="G125" i="189"/>
  <c r="G126" i="189"/>
  <c r="G127" i="189"/>
  <c r="G128" i="189"/>
  <c r="G129" i="189"/>
  <c r="G130" i="189"/>
  <c r="G131" i="189"/>
  <c r="G132" i="189"/>
  <c r="G133" i="189"/>
  <c r="G134" i="189"/>
  <c r="G135" i="189"/>
  <c r="G136" i="189"/>
  <c r="G137" i="189"/>
  <c r="G138" i="189"/>
  <c r="G139" i="189"/>
  <c r="G140" i="189"/>
  <c r="G141" i="189"/>
  <c r="G142" i="189"/>
  <c r="G143" i="189"/>
  <c r="G144" i="189"/>
  <c r="G145" i="189"/>
  <c r="G146" i="189"/>
  <c r="G147" i="189"/>
  <c r="G148" i="189"/>
  <c r="G82" i="189"/>
  <c r="G10" i="189"/>
  <c r="G11" i="189"/>
  <c r="G12" i="189"/>
  <c r="G13" i="189"/>
  <c r="G14" i="189"/>
  <c r="G15" i="189"/>
  <c r="G16" i="189"/>
  <c r="G17" i="189"/>
  <c r="G18" i="189"/>
  <c r="G19" i="189"/>
  <c r="G20" i="189"/>
  <c r="G21" i="189"/>
  <c r="G22" i="189"/>
  <c r="G23" i="189"/>
  <c r="G24" i="189"/>
  <c r="G25" i="189"/>
  <c r="G26" i="189"/>
  <c r="G27" i="189"/>
  <c r="G28" i="189"/>
  <c r="G29" i="189"/>
  <c r="G30" i="189"/>
  <c r="G31" i="189"/>
  <c r="G32" i="189"/>
  <c r="G33" i="189"/>
  <c r="G34" i="189"/>
  <c r="G35" i="189"/>
  <c r="G36" i="189"/>
  <c r="G37" i="189"/>
  <c r="G38" i="189"/>
  <c r="G39" i="189"/>
  <c r="G40" i="189"/>
  <c r="G41" i="189"/>
  <c r="G42" i="189"/>
  <c r="G43" i="189"/>
  <c r="G44" i="189"/>
  <c r="G45" i="189"/>
  <c r="G46" i="189"/>
  <c r="G47" i="189"/>
  <c r="G48" i="189"/>
  <c r="G49" i="189"/>
  <c r="G50" i="189"/>
  <c r="G51" i="189"/>
  <c r="G52" i="189"/>
  <c r="G53" i="189"/>
  <c r="G54" i="189"/>
  <c r="G55" i="189"/>
  <c r="G56" i="189"/>
  <c r="G57" i="189"/>
  <c r="G58" i="189"/>
  <c r="G59" i="189"/>
  <c r="G60" i="189"/>
  <c r="G61" i="189"/>
  <c r="G62" i="189"/>
  <c r="G63" i="189"/>
  <c r="G64" i="189"/>
  <c r="G65" i="189"/>
  <c r="G66" i="189"/>
  <c r="G67" i="189"/>
  <c r="G68" i="189"/>
  <c r="G69" i="189"/>
  <c r="G70" i="189"/>
  <c r="G71" i="189"/>
  <c r="G9" i="189"/>
  <c r="B149" i="189"/>
  <c r="B77" i="189"/>
  <c r="B74" i="189"/>
  <c r="E73" i="189"/>
  <c r="B73" i="189"/>
  <c r="B72" i="189"/>
  <c r="G10" i="190"/>
  <c r="G11" i="190"/>
  <c r="G12" i="190"/>
  <c r="G13" i="190"/>
  <c r="G14" i="190"/>
  <c r="G15" i="190"/>
  <c r="G16" i="190"/>
  <c r="G17" i="190"/>
  <c r="G18" i="190"/>
  <c r="G19" i="190"/>
  <c r="G20" i="190"/>
  <c r="G21" i="190"/>
  <c r="G22" i="190"/>
  <c r="G23" i="190"/>
  <c r="G24" i="190"/>
  <c r="G25" i="190"/>
  <c r="G26" i="190"/>
  <c r="G27" i="190"/>
  <c r="G28" i="190"/>
  <c r="G29" i="190"/>
  <c r="G30" i="190"/>
  <c r="G31" i="190"/>
  <c r="G32" i="190"/>
  <c r="G33" i="190"/>
  <c r="G34" i="190"/>
  <c r="G35" i="190"/>
  <c r="G36" i="190"/>
  <c r="G37" i="190"/>
  <c r="G38" i="190"/>
  <c r="G39" i="190"/>
  <c r="G40" i="190"/>
  <c r="G41" i="190"/>
  <c r="G42" i="190"/>
  <c r="G43" i="190"/>
  <c r="G44" i="190"/>
  <c r="G45" i="190"/>
  <c r="G46" i="190"/>
  <c r="G47" i="190"/>
  <c r="G48" i="190"/>
  <c r="G49" i="190"/>
  <c r="G50" i="190"/>
  <c r="G51" i="190"/>
  <c r="G52" i="190"/>
  <c r="G53" i="190"/>
  <c r="G54" i="190"/>
  <c r="G55" i="190"/>
  <c r="G56" i="190"/>
  <c r="G57" i="190"/>
  <c r="G58" i="190"/>
  <c r="G59" i="190"/>
  <c r="G60" i="190"/>
  <c r="G61" i="190"/>
  <c r="G62" i="190"/>
  <c r="G63" i="190"/>
  <c r="G64" i="190"/>
  <c r="G65" i="190"/>
  <c r="G66" i="190"/>
  <c r="G67" i="190"/>
  <c r="G68" i="190"/>
  <c r="G69" i="190"/>
  <c r="G70" i="190"/>
  <c r="G71" i="190"/>
  <c r="G72" i="190"/>
  <c r="G73" i="190"/>
  <c r="G74" i="190"/>
  <c r="G75" i="190"/>
  <c r="B76" i="190"/>
  <c r="G22" i="192"/>
  <c r="G23" i="192"/>
  <c r="G24" i="192"/>
  <c r="G25" i="192"/>
  <c r="G26" i="192"/>
  <c r="G27" i="192"/>
  <c r="G28" i="192"/>
  <c r="G29" i="192"/>
  <c r="G30" i="192"/>
  <c r="G31" i="192"/>
  <c r="G32" i="192"/>
  <c r="G33" i="192"/>
  <c r="G34" i="192"/>
  <c r="G35" i="192"/>
  <c r="G36" i="192"/>
  <c r="G37" i="192"/>
  <c r="G38" i="192"/>
  <c r="G39" i="192"/>
  <c r="G40" i="192"/>
  <c r="G41" i="192"/>
  <c r="G42" i="192"/>
  <c r="G43" i="192"/>
  <c r="G44" i="192"/>
  <c r="G45" i="192"/>
  <c r="G46" i="192"/>
  <c r="G47" i="192"/>
  <c r="G49" i="192"/>
  <c r="G50" i="192"/>
  <c r="G52" i="192"/>
  <c r="G53" i="192"/>
  <c r="G54" i="192"/>
  <c r="G55" i="192"/>
  <c r="G56" i="192"/>
  <c r="G57" i="192"/>
  <c r="G58" i="192"/>
  <c r="G59" i="192"/>
  <c r="G60" i="192"/>
  <c r="G10" i="192"/>
  <c r="G11" i="192"/>
  <c r="G12" i="192"/>
  <c r="G13" i="192"/>
  <c r="G14" i="192"/>
  <c r="G15" i="192"/>
  <c r="G16" i="192"/>
  <c r="G17" i="192"/>
  <c r="G18" i="192"/>
  <c r="G19" i="192"/>
  <c r="G20" i="192"/>
  <c r="G21" i="192"/>
  <c r="G9" i="192"/>
  <c r="B61" i="192"/>
  <c r="B77" i="191"/>
  <c r="G19" i="193" l="1"/>
  <c r="I19" i="193" s="1"/>
  <c r="H66" i="199"/>
  <c r="G74" i="229"/>
  <c r="H69" i="195"/>
  <c r="G79" i="219"/>
  <c r="G74" i="220"/>
  <c r="G78" i="259"/>
  <c r="B73" i="263"/>
  <c r="B7" i="261"/>
  <c r="G66" i="217"/>
  <c r="G61" i="192"/>
  <c r="G25" i="254" s="1"/>
  <c r="G71" i="170"/>
  <c r="G80" i="170" s="1"/>
  <c r="G133" i="170" s="1"/>
  <c r="G323" i="250"/>
  <c r="G261" i="250"/>
  <c r="G194" i="250"/>
  <c r="G127" i="250"/>
  <c r="G145" i="218"/>
  <c r="G74" i="221"/>
  <c r="G83" i="221" s="1"/>
  <c r="G145" i="221" s="1"/>
  <c r="G78" i="197"/>
  <c r="G71" i="227"/>
  <c r="G78" i="225"/>
  <c r="G72" i="222"/>
  <c r="G79" i="258"/>
  <c r="G72" i="189"/>
  <c r="G81" i="189" s="1"/>
  <c r="G149" i="189" s="1"/>
  <c r="H51" i="262" l="1"/>
  <c r="G4" i="213"/>
  <c r="H60" i="262" l="1"/>
  <c r="H123" i="262" s="1"/>
  <c r="G9" i="263" s="1"/>
  <c r="G73" i="263" s="1"/>
  <c r="G147" i="213"/>
  <c r="G216" i="213"/>
  <c r="G77" i="213"/>
  <c r="G13" i="213"/>
  <c r="G14" i="213"/>
  <c r="G15" i="213"/>
  <c r="G16" i="213"/>
  <c r="G17" i="213"/>
  <c r="G18" i="213"/>
  <c r="G19" i="213"/>
  <c r="G20" i="213"/>
  <c r="G21" i="213"/>
  <c r="G22" i="213"/>
  <c r="G23" i="213"/>
  <c r="G24" i="213"/>
  <c r="G25" i="213"/>
  <c r="G26" i="213"/>
  <c r="G27" i="213"/>
  <c r="G28" i="213"/>
  <c r="G29" i="213"/>
  <c r="G30" i="213"/>
  <c r="G31" i="213"/>
  <c r="G32" i="213"/>
  <c r="G33" i="213"/>
  <c r="G34" i="213"/>
  <c r="G35" i="213"/>
  <c r="G36" i="213"/>
  <c r="G37" i="213"/>
  <c r="G38" i="213"/>
  <c r="G39" i="213"/>
  <c r="G40" i="213"/>
  <c r="G41" i="213"/>
  <c r="G42" i="213"/>
  <c r="G43" i="213"/>
  <c r="G44" i="213"/>
  <c r="G45" i="213"/>
  <c r="G46" i="213"/>
  <c r="G47" i="213"/>
  <c r="G48" i="213"/>
  <c r="G49" i="213"/>
  <c r="G50" i="213"/>
  <c r="G51" i="213"/>
  <c r="G52" i="213"/>
  <c r="G53" i="213"/>
  <c r="G54" i="213"/>
  <c r="G55" i="213"/>
  <c r="G56" i="213"/>
  <c r="G57" i="213"/>
  <c r="G58" i="213"/>
  <c r="G59" i="213"/>
  <c r="G60" i="213"/>
  <c r="G61" i="213"/>
  <c r="G62" i="213"/>
  <c r="G63" i="213"/>
  <c r="G64" i="213"/>
  <c r="G72" i="213"/>
  <c r="G84" i="213"/>
  <c r="G85" i="213"/>
  <c r="G86" i="213"/>
  <c r="G87" i="213"/>
  <c r="G88" i="213"/>
  <c r="G89" i="213"/>
  <c r="G90" i="213"/>
  <c r="G91" i="213"/>
  <c r="G92" i="213"/>
  <c r="G93" i="213"/>
  <c r="G94" i="213"/>
  <c r="G95" i="213"/>
  <c r="G96" i="213"/>
  <c r="G97" i="213"/>
  <c r="G98" i="213"/>
  <c r="G99" i="213"/>
  <c r="G100" i="213"/>
  <c r="G101" i="213"/>
  <c r="G102" i="213"/>
  <c r="G103" i="213"/>
  <c r="G104" i="213"/>
  <c r="G105" i="213"/>
  <c r="G106" i="213"/>
  <c r="G107" i="213"/>
  <c r="G108" i="213"/>
  <c r="G109" i="213"/>
  <c r="G110" i="213"/>
  <c r="G111" i="213"/>
  <c r="G112" i="213"/>
  <c r="G113" i="213"/>
  <c r="G114" i="213"/>
  <c r="G115" i="213"/>
  <c r="G116" i="213"/>
  <c r="G117" i="213"/>
  <c r="G118" i="213"/>
  <c r="G119" i="213"/>
  <c r="G120" i="213"/>
  <c r="G121" i="213"/>
  <c r="G122" i="213"/>
  <c r="G123" i="213"/>
  <c r="G124" i="213"/>
  <c r="G125" i="213"/>
  <c r="G126" i="213"/>
  <c r="G127" i="213"/>
  <c r="G128" i="213"/>
  <c r="G129" i="213"/>
  <c r="G130" i="213"/>
  <c r="G131" i="213"/>
  <c r="G132" i="213"/>
  <c r="G133" i="213"/>
  <c r="G134" i="213"/>
  <c r="G135" i="213"/>
  <c r="G136" i="213"/>
  <c r="G142" i="213"/>
  <c r="G154" i="213"/>
  <c r="G155" i="213"/>
  <c r="G156" i="213"/>
  <c r="G157" i="213"/>
  <c r="G158" i="213"/>
  <c r="G159" i="213"/>
  <c r="G160" i="213"/>
  <c r="G161" i="213"/>
  <c r="G162" i="213"/>
  <c r="G163" i="213"/>
  <c r="G164" i="213"/>
  <c r="G165" i="213"/>
  <c r="G166" i="213"/>
  <c r="G167" i="213"/>
  <c r="G168" i="213"/>
  <c r="G169" i="213"/>
  <c r="G170" i="213"/>
  <c r="G171" i="213"/>
  <c r="G172" i="213"/>
  <c r="G173" i="213"/>
  <c r="G174" i="213"/>
  <c r="G175" i="213"/>
  <c r="G176" i="213"/>
  <c r="G177" i="213"/>
  <c r="G178" i="213"/>
  <c r="G179" i="213"/>
  <c r="G180" i="213"/>
  <c r="G181" i="213"/>
  <c r="G182" i="213"/>
  <c r="G183" i="213"/>
  <c r="G184" i="213"/>
  <c r="G185" i="213"/>
  <c r="G186" i="213"/>
  <c r="G187" i="213"/>
  <c r="G188" i="213"/>
  <c r="G189" i="213"/>
  <c r="G190" i="213"/>
  <c r="G191" i="213"/>
  <c r="G192" i="213"/>
  <c r="G193" i="213"/>
  <c r="G194" i="213"/>
  <c r="G195" i="213"/>
  <c r="G196" i="213"/>
  <c r="G197" i="213"/>
  <c r="G198" i="213"/>
  <c r="G199" i="213"/>
  <c r="G200" i="213"/>
  <c r="G201" i="213"/>
  <c r="G202" i="213"/>
  <c r="G203" i="213"/>
  <c r="G204" i="213"/>
  <c r="G205" i="213"/>
  <c r="G206" i="213"/>
  <c r="G207" i="213"/>
  <c r="G208" i="213"/>
  <c r="G209" i="213"/>
  <c r="G210" i="213"/>
  <c r="G211" i="213"/>
  <c r="G223" i="213"/>
  <c r="G224" i="213"/>
  <c r="G225" i="213"/>
  <c r="G226" i="213"/>
  <c r="G227" i="213"/>
  <c r="G228" i="213"/>
  <c r="G229" i="213"/>
  <c r="G230" i="213"/>
  <c r="G231" i="213"/>
  <c r="G232" i="213"/>
  <c r="G233" i="213"/>
  <c r="G234" i="213"/>
  <c r="G235" i="213"/>
  <c r="G236" i="213"/>
  <c r="G237" i="213"/>
  <c r="G238" i="213"/>
  <c r="G239" i="213"/>
  <c r="G240" i="213"/>
  <c r="G241" i="213"/>
  <c r="G242" i="213"/>
  <c r="G243" i="213"/>
  <c r="G244" i="213"/>
  <c r="G245" i="213"/>
  <c r="G246" i="213"/>
  <c r="G247" i="213"/>
  <c r="G248" i="213"/>
  <c r="G249" i="213"/>
  <c r="G250" i="213"/>
  <c r="G251" i="213"/>
  <c r="G252" i="213"/>
  <c r="G253" i="213"/>
  <c r="G254" i="213"/>
  <c r="G255" i="213"/>
  <c r="G256" i="213"/>
  <c r="G257" i="213"/>
  <c r="G258" i="213"/>
  <c r="G259" i="213"/>
  <c r="G260" i="213"/>
  <c r="G261" i="213"/>
  <c r="G262" i="213"/>
  <c r="G263" i="213"/>
  <c r="G264" i="213"/>
  <c r="G265" i="213"/>
  <c r="G266" i="213"/>
  <c r="G267" i="213"/>
  <c r="E69" i="254"/>
  <c r="D69" i="254"/>
  <c r="E68" i="254"/>
  <c r="D68" i="254"/>
  <c r="E67" i="254"/>
  <c r="D67" i="254"/>
  <c r="E66" i="254"/>
  <c r="D66" i="254"/>
  <c r="E65" i="254"/>
  <c r="D65" i="254"/>
  <c r="E64" i="254"/>
  <c r="D64" i="254"/>
  <c r="E63" i="254"/>
  <c r="D63" i="254"/>
  <c r="E62" i="254"/>
  <c r="D62" i="254"/>
  <c r="C9" i="254"/>
  <c r="B15" i="254"/>
  <c r="B14" i="254"/>
  <c r="B13" i="254"/>
  <c r="B12" i="254"/>
  <c r="B11" i="254"/>
  <c r="B9" i="254"/>
  <c r="B10" i="254"/>
  <c r="B4" i="254"/>
  <c r="B2" i="254"/>
  <c r="F1" i="254"/>
  <c r="B1" i="254"/>
  <c r="G47" i="240" l="1"/>
  <c r="G48" i="240"/>
  <c r="G49" i="240"/>
  <c r="G50" i="240"/>
  <c r="G51" i="240"/>
  <c r="G52" i="240"/>
  <c r="G53" i="240"/>
  <c r="G54" i="240"/>
  <c r="G55" i="240"/>
  <c r="G56" i="240"/>
  <c r="G57" i="240"/>
  <c r="G58" i="240"/>
  <c r="G59" i="240"/>
  <c r="G60" i="240"/>
  <c r="G61" i="240"/>
  <c r="G62" i="240"/>
  <c r="G63" i="240"/>
  <c r="G64" i="240"/>
  <c r="G65" i="240"/>
  <c r="G66" i="240"/>
  <c r="G67" i="240"/>
  <c r="G68" i="240"/>
  <c r="G69" i="240"/>
  <c r="G70" i="240"/>
  <c r="G71" i="240"/>
  <c r="G72" i="240"/>
  <c r="G73" i="240"/>
  <c r="G74" i="240"/>
  <c r="B75" i="240"/>
  <c r="G46" i="240"/>
  <c r="G4" i="240"/>
  <c r="B591" i="239"/>
  <c r="B528" i="239"/>
  <c r="B525" i="239"/>
  <c r="E524" i="239"/>
  <c r="B524" i="239"/>
  <c r="B523" i="239"/>
  <c r="B466" i="239"/>
  <c r="B463" i="239"/>
  <c r="E462" i="239"/>
  <c r="B462" i="239"/>
  <c r="B461" i="239"/>
  <c r="B400" i="239"/>
  <c r="B397" i="239"/>
  <c r="E396" i="239"/>
  <c r="B396" i="239"/>
  <c r="B395" i="239"/>
  <c r="B337" i="239"/>
  <c r="B334" i="239"/>
  <c r="E333" i="239"/>
  <c r="B333" i="239"/>
  <c r="B332" i="239"/>
  <c r="B272" i="239"/>
  <c r="B269" i="239"/>
  <c r="E268" i="239"/>
  <c r="B268" i="239"/>
  <c r="B267" i="239"/>
  <c r="B209" i="239"/>
  <c r="B206" i="239"/>
  <c r="E205" i="239"/>
  <c r="B205" i="239"/>
  <c r="B204" i="239"/>
  <c r="B143" i="239"/>
  <c r="B140" i="239"/>
  <c r="E139" i="239"/>
  <c r="B139" i="239"/>
  <c r="B138" i="239"/>
  <c r="G71" i="239"/>
  <c r="G72" i="239"/>
  <c r="G73" i="239"/>
  <c r="G74" i="239"/>
  <c r="B80" i="239"/>
  <c r="B77" i="239"/>
  <c r="E76" i="239"/>
  <c r="B76" i="239"/>
  <c r="B75" i="239"/>
  <c r="G548" i="239"/>
  <c r="G4" i="239"/>
  <c r="G79" i="239" s="1"/>
  <c r="B201" i="238"/>
  <c r="G167" i="238"/>
  <c r="B143" i="238"/>
  <c r="B140" i="238"/>
  <c r="E139" i="238"/>
  <c r="B139" i="238"/>
  <c r="B138" i="238"/>
  <c r="B78" i="238"/>
  <c r="B75" i="238"/>
  <c r="E74" i="238"/>
  <c r="B74" i="238"/>
  <c r="B73" i="238"/>
  <c r="G4" i="238"/>
  <c r="G77" i="238" s="1"/>
  <c r="B387" i="237"/>
  <c r="B371" i="237"/>
  <c r="B368" i="237"/>
  <c r="B367" i="237"/>
  <c r="B366" i="237"/>
  <c r="B308" i="237"/>
  <c r="B305" i="237"/>
  <c r="B304" i="237"/>
  <c r="B303" i="237"/>
  <c r="B256" i="237"/>
  <c r="B253" i="237"/>
  <c r="B252" i="237"/>
  <c r="B251" i="237"/>
  <c r="B198" i="237"/>
  <c r="B195" i="237"/>
  <c r="B194" i="237"/>
  <c r="B193" i="237"/>
  <c r="B137" i="237"/>
  <c r="B134" i="237"/>
  <c r="B133" i="237"/>
  <c r="B132" i="237"/>
  <c r="H78" i="237"/>
  <c r="H79" i="237"/>
  <c r="H80" i="237"/>
  <c r="H81" i="237"/>
  <c r="H82" i="237"/>
  <c r="H83" i="237"/>
  <c r="H84" i="237"/>
  <c r="H85" i="237"/>
  <c r="H86" i="237"/>
  <c r="H87" i="237"/>
  <c r="H88" i="237"/>
  <c r="H89" i="237"/>
  <c r="H90" i="237"/>
  <c r="H91" i="237"/>
  <c r="H92" i="237"/>
  <c r="H93" i="237"/>
  <c r="H94" i="237"/>
  <c r="H95" i="237"/>
  <c r="H96" i="237"/>
  <c r="H97" i="237"/>
  <c r="H98" i="237"/>
  <c r="H99" i="237"/>
  <c r="H100" i="237"/>
  <c r="H101" i="237"/>
  <c r="H102" i="237"/>
  <c r="H103" i="237"/>
  <c r="H104" i="237"/>
  <c r="H105" i="237"/>
  <c r="H106" i="237"/>
  <c r="H107" i="237"/>
  <c r="H108" i="237"/>
  <c r="H109" i="237"/>
  <c r="H110" i="237"/>
  <c r="H111" i="237"/>
  <c r="H112" i="237"/>
  <c r="H113" i="237"/>
  <c r="H114" i="237"/>
  <c r="H115" i="237"/>
  <c r="H116" i="237"/>
  <c r="H117" i="237"/>
  <c r="H118" i="237"/>
  <c r="H119" i="237"/>
  <c r="H120" i="237"/>
  <c r="H121" i="237"/>
  <c r="H122" i="237"/>
  <c r="H123" i="237"/>
  <c r="H124" i="237"/>
  <c r="H131" i="237"/>
  <c r="H143" i="237"/>
  <c r="H144" i="237"/>
  <c r="H145" i="237"/>
  <c r="H146" i="237"/>
  <c r="H147" i="237"/>
  <c r="H148" i="237"/>
  <c r="H149" i="237"/>
  <c r="H150" i="237"/>
  <c r="H151" i="237"/>
  <c r="H152" i="237"/>
  <c r="H153" i="237"/>
  <c r="H154" i="237"/>
  <c r="H155" i="237"/>
  <c r="H156" i="237"/>
  <c r="H157" i="237"/>
  <c r="H158" i="237"/>
  <c r="H159" i="237"/>
  <c r="H160" i="237"/>
  <c r="H161" i="237"/>
  <c r="H162" i="237"/>
  <c r="H163" i="237"/>
  <c r="H164" i="237"/>
  <c r="H165" i="237"/>
  <c r="H166" i="237"/>
  <c r="H167" i="237"/>
  <c r="H168" i="237"/>
  <c r="H169" i="237"/>
  <c r="H170" i="237"/>
  <c r="H171" i="237"/>
  <c r="H172" i="237"/>
  <c r="H173" i="237"/>
  <c r="H174" i="237"/>
  <c r="H175" i="237"/>
  <c r="H176" i="237"/>
  <c r="H177" i="237"/>
  <c r="H178" i="237"/>
  <c r="H179" i="237"/>
  <c r="H180" i="237"/>
  <c r="H181" i="237"/>
  <c r="H182" i="237"/>
  <c r="H183" i="237"/>
  <c r="H184" i="237"/>
  <c r="H185" i="237"/>
  <c r="H192" i="237"/>
  <c r="H204" i="237"/>
  <c r="H205" i="237"/>
  <c r="H206" i="237"/>
  <c r="H207" i="237"/>
  <c r="H208" i="237"/>
  <c r="H209" i="237"/>
  <c r="H210" i="237"/>
  <c r="H211" i="237"/>
  <c r="H212" i="237"/>
  <c r="H213" i="237"/>
  <c r="H214" i="237"/>
  <c r="H215" i="237"/>
  <c r="H216" i="237"/>
  <c r="H217" i="237"/>
  <c r="H218" i="237"/>
  <c r="H219" i="237"/>
  <c r="H220" i="237"/>
  <c r="H221" i="237"/>
  <c r="H222" i="237"/>
  <c r="H223" i="237"/>
  <c r="H224" i="237"/>
  <c r="H225" i="237"/>
  <c r="H226" i="237"/>
  <c r="H227" i="237"/>
  <c r="H228" i="237"/>
  <c r="H229" i="237"/>
  <c r="H230" i="237"/>
  <c r="H231" i="237"/>
  <c r="H232" i="237"/>
  <c r="H233" i="237"/>
  <c r="H234" i="237"/>
  <c r="H235" i="237"/>
  <c r="H236" i="237"/>
  <c r="H237" i="237"/>
  <c r="H238" i="237"/>
  <c r="H239" i="237"/>
  <c r="H240" i="237"/>
  <c r="H241" i="237"/>
  <c r="H242" i="237"/>
  <c r="H243" i="237"/>
  <c r="H244" i="237"/>
  <c r="H245" i="237"/>
  <c r="H262" i="237"/>
  <c r="H263" i="237"/>
  <c r="H264" i="237"/>
  <c r="H265" i="237"/>
  <c r="H266" i="237"/>
  <c r="H267" i="237"/>
  <c r="H268" i="237"/>
  <c r="H269" i="237"/>
  <c r="H270" i="237"/>
  <c r="H271" i="237"/>
  <c r="H272" i="237"/>
  <c r="H273" i="237"/>
  <c r="H274" i="237"/>
  <c r="H275" i="237"/>
  <c r="H276" i="237"/>
  <c r="H277" i="237"/>
  <c r="H278" i="237"/>
  <c r="H279" i="237"/>
  <c r="H280" i="237"/>
  <c r="H281" i="237"/>
  <c r="H282" i="237"/>
  <c r="H283" i="237"/>
  <c r="H284" i="237"/>
  <c r="H285" i="237"/>
  <c r="H286" i="237"/>
  <c r="H287" i="237"/>
  <c r="H288" i="237"/>
  <c r="H289" i="237"/>
  <c r="H290" i="237"/>
  <c r="H291" i="237"/>
  <c r="H292" i="237"/>
  <c r="H293" i="237"/>
  <c r="H294" i="237"/>
  <c r="H295" i="237"/>
  <c r="H296" i="237"/>
  <c r="H297" i="237"/>
  <c r="H298" i="237"/>
  <c r="H313" i="237"/>
  <c r="H314" i="237"/>
  <c r="H315" i="237"/>
  <c r="H316" i="237"/>
  <c r="H317" i="237"/>
  <c r="H318" i="237"/>
  <c r="H319" i="237"/>
  <c r="H320" i="237"/>
  <c r="H321" i="237"/>
  <c r="H322" i="237"/>
  <c r="H323" i="237"/>
  <c r="H324" i="237"/>
  <c r="H325" i="237"/>
  <c r="H326" i="237"/>
  <c r="H327" i="237"/>
  <c r="H328" i="237"/>
  <c r="H329" i="237"/>
  <c r="H330" i="237"/>
  <c r="H331" i="237"/>
  <c r="H332" i="237"/>
  <c r="H333" i="237"/>
  <c r="H334" i="237"/>
  <c r="H335" i="237"/>
  <c r="H336" i="237"/>
  <c r="H337" i="237"/>
  <c r="H338" i="237"/>
  <c r="H339" i="237"/>
  <c r="H340" i="237"/>
  <c r="H341" i="237"/>
  <c r="H342" i="237"/>
  <c r="H343" i="237"/>
  <c r="H344" i="237"/>
  <c r="H345" i="237"/>
  <c r="H346" i="237"/>
  <c r="H347" i="237"/>
  <c r="H348" i="237"/>
  <c r="H349" i="237"/>
  <c r="H350" i="237"/>
  <c r="H351" i="237"/>
  <c r="H352" i="237"/>
  <c r="H353" i="237"/>
  <c r="H354" i="237"/>
  <c r="H355" i="237"/>
  <c r="H356" i="237"/>
  <c r="H357" i="237"/>
  <c r="H358" i="237"/>
  <c r="H363" i="237"/>
  <c r="H378" i="237"/>
  <c r="H379" i="237"/>
  <c r="H380" i="237"/>
  <c r="H381" i="237"/>
  <c r="H382" i="237"/>
  <c r="H383" i="237"/>
  <c r="H384" i="237"/>
  <c r="H77" i="237"/>
  <c r="H10" i="237"/>
  <c r="H12" i="237"/>
  <c r="H13" i="237"/>
  <c r="H14" i="237"/>
  <c r="H15" i="237"/>
  <c r="H16" i="237"/>
  <c r="H17" i="237"/>
  <c r="H18" i="237"/>
  <c r="H19" i="237"/>
  <c r="H20" i="237"/>
  <c r="H21" i="237"/>
  <c r="H22" i="237"/>
  <c r="H23" i="237"/>
  <c r="H24" i="237"/>
  <c r="H25" i="237"/>
  <c r="H26" i="237"/>
  <c r="H27" i="237"/>
  <c r="H28" i="237"/>
  <c r="H29" i="237"/>
  <c r="H30" i="237"/>
  <c r="H31" i="237"/>
  <c r="H32" i="237"/>
  <c r="H33" i="237"/>
  <c r="H34" i="237"/>
  <c r="H35" i="237"/>
  <c r="H36" i="237"/>
  <c r="H37" i="237"/>
  <c r="H38" i="237"/>
  <c r="H39" i="237"/>
  <c r="H40" i="237"/>
  <c r="H41" i="237"/>
  <c r="H42" i="237"/>
  <c r="H43" i="237"/>
  <c r="H44" i="237"/>
  <c r="H45" i="237"/>
  <c r="H46" i="237"/>
  <c r="H47" i="237"/>
  <c r="H48" i="237"/>
  <c r="H49" i="237"/>
  <c r="H50" i="237"/>
  <c r="H51" i="237"/>
  <c r="H52" i="237"/>
  <c r="H53" i="237"/>
  <c r="H54" i="237"/>
  <c r="H55" i="237"/>
  <c r="H56" i="237"/>
  <c r="H57" i="237"/>
  <c r="H58" i="237"/>
  <c r="H59" i="237"/>
  <c r="H60" i="237"/>
  <c r="H61" i="237"/>
  <c r="H62" i="237"/>
  <c r="H63" i="237"/>
  <c r="H64" i="237"/>
  <c r="H65" i="237"/>
  <c r="H66" i="237"/>
  <c r="H9" i="237"/>
  <c r="B72" i="237"/>
  <c r="B69" i="237"/>
  <c r="B68" i="237"/>
  <c r="B67" i="237"/>
  <c r="H4" i="237"/>
  <c r="H71" i="237" s="1"/>
  <c r="G527" i="239" l="1"/>
  <c r="G465" i="239"/>
  <c r="G399" i="239"/>
  <c r="G336" i="239"/>
  <c r="G271" i="239"/>
  <c r="G208" i="239"/>
  <c r="G142" i="239"/>
  <c r="G142" i="238"/>
  <c r="H370" i="237"/>
  <c r="H307" i="237"/>
  <c r="H255" i="237"/>
  <c r="H197" i="237"/>
  <c r="H136" i="237"/>
  <c r="H67" i="237"/>
  <c r="B6" i="159"/>
  <c r="B6" i="161"/>
  <c r="B5" i="162"/>
  <c r="B5" i="163"/>
  <c r="B5" i="164"/>
  <c r="B5" i="237"/>
  <c r="B5" i="238"/>
  <c r="B5" i="239"/>
  <c r="B5" i="240"/>
  <c r="B5" i="213"/>
  <c r="B5" i="170"/>
  <c r="B5" i="214"/>
  <c r="B5" i="215"/>
  <c r="B5" i="229"/>
  <c r="B5" i="230"/>
  <c r="B5" i="231"/>
  <c r="B5" i="232"/>
  <c r="B5" i="172"/>
  <c r="B5" i="173"/>
  <c r="B5" i="174"/>
  <c r="B5" i="175"/>
  <c r="B5" i="177"/>
  <c r="B5" i="176"/>
  <c r="B5" i="178"/>
  <c r="B5" i="179"/>
  <c r="B5" i="250"/>
  <c r="B5" i="243"/>
  <c r="B5" i="245"/>
  <c r="B5" i="248"/>
  <c r="B6" i="216"/>
  <c r="B5" i="217"/>
  <c r="B5" i="218"/>
  <c r="B5" i="219"/>
  <c r="B5" i="220"/>
  <c r="B5" i="221"/>
  <c r="B5" i="222"/>
  <c r="B5" i="223"/>
  <c r="B5" i="224"/>
  <c r="B5" i="225"/>
  <c r="B5" i="227"/>
  <c r="B5" i="193"/>
  <c r="B5" i="194"/>
  <c r="B6" i="195"/>
  <c r="B5" i="196"/>
  <c r="B5" i="197"/>
  <c r="B4" i="198"/>
  <c r="B4" i="199"/>
  <c r="B5" i="201"/>
  <c r="B5" i="202"/>
  <c r="B5" i="203"/>
  <c r="B5" i="204"/>
  <c r="B5" i="205"/>
  <c r="B5" i="206"/>
  <c r="B5" i="181"/>
  <c r="B5" i="182"/>
  <c r="B5" i="183"/>
  <c r="B5" i="184"/>
  <c r="B5" i="185"/>
  <c r="B5" i="186"/>
  <c r="B5" i="187"/>
  <c r="B5" i="188"/>
  <c r="B5" i="189"/>
  <c r="B5" i="190"/>
  <c r="B5" i="191"/>
  <c r="B5" i="192"/>
  <c r="B5" i="165"/>
  <c r="H5" i="159"/>
  <c r="H5" i="161"/>
  <c r="H4" i="162"/>
  <c r="H4" i="163"/>
  <c r="H4" i="164"/>
  <c r="G4" i="170"/>
  <c r="G4" i="214"/>
  <c r="G4" i="215"/>
  <c r="G4" i="172"/>
  <c r="G4" i="173"/>
  <c r="G4" i="174"/>
  <c r="G4" i="175"/>
  <c r="G4" i="177"/>
  <c r="G4" i="176"/>
  <c r="G4" i="178"/>
  <c r="G4" i="179"/>
  <c r="G69" i="245"/>
  <c r="H5" i="216"/>
  <c r="G4" i="223"/>
  <c r="I4" i="193"/>
  <c r="H4" i="194"/>
  <c r="H5" i="195"/>
  <c r="H4" i="196"/>
  <c r="G4" i="197"/>
  <c r="H3" i="198"/>
  <c r="H3" i="199"/>
  <c r="H4" i="200"/>
  <c r="G4" i="201"/>
  <c r="G4" i="202"/>
  <c r="G4" i="203"/>
  <c r="G4" i="204"/>
  <c r="G4" i="205"/>
  <c r="G4" i="206"/>
  <c r="G4" i="181"/>
  <c r="G4" i="182"/>
  <c r="G4" i="183"/>
  <c r="G4" i="184"/>
  <c r="G4" i="185"/>
  <c r="G4" i="186"/>
  <c r="G4" i="187"/>
  <c r="G4" i="188"/>
  <c r="G4" i="189"/>
  <c r="G76" i="189" s="1"/>
  <c r="G4" i="190"/>
  <c r="G4" i="191"/>
  <c r="G4" i="192"/>
  <c r="H4" i="165"/>
  <c r="B3" i="159"/>
  <c r="B3" i="161"/>
  <c r="B2" i="162"/>
  <c r="B2" i="163"/>
  <c r="B2" i="164"/>
  <c r="B2" i="237"/>
  <c r="B2" i="238"/>
  <c r="B2" i="239"/>
  <c r="B2" i="240"/>
  <c r="B2" i="213"/>
  <c r="B2" i="170"/>
  <c r="B2" i="214"/>
  <c r="B2" i="215"/>
  <c r="B2" i="229"/>
  <c r="B2" i="230"/>
  <c r="B2" i="231"/>
  <c r="B2" i="232"/>
  <c r="B2" i="172"/>
  <c r="B2" i="173"/>
  <c r="B2" i="174"/>
  <c r="B2" i="175"/>
  <c r="B2" i="177"/>
  <c r="B2" i="176"/>
  <c r="B2" i="178"/>
  <c r="B2" i="179"/>
  <c r="B2" i="250"/>
  <c r="B2" i="243"/>
  <c r="B2" i="245"/>
  <c r="B2" i="248"/>
  <c r="B3" i="216"/>
  <c r="B2" i="217"/>
  <c r="B2" i="218"/>
  <c r="B2" i="219"/>
  <c r="B2" i="220"/>
  <c r="B2" i="221"/>
  <c r="B2" i="222"/>
  <c r="B2" i="223"/>
  <c r="B2" i="224"/>
  <c r="B2" i="225"/>
  <c r="B2" i="227"/>
  <c r="B2" i="193"/>
  <c r="B2" i="194"/>
  <c r="B2" i="195"/>
  <c r="B2" i="196"/>
  <c r="B2" i="197"/>
  <c r="B1" i="198"/>
  <c r="B1" i="199"/>
  <c r="B2" i="200"/>
  <c r="B2" i="201"/>
  <c r="B2" i="202"/>
  <c r="B2" i="203"/>
  <c r="B2" i="204"/>
  <c r="B2" i="205"/>
  <c r="B2" i="206"/>
  <c r="B2" i="181"/>
  <c r="B2" i="182"/>
  <c r="B2" i="183"/>
  <c r="B2" i="184"/>
  <c r="B2" i="185"/>
  <c r="B2" i="186"/>
  <c r="B2" i="187"/>
  <c r="B2" i="188"/>
  <c r="B2" i="189"/>
  <c r="B2" i="190"/>
  <c r="B2" i="191"/>
  <c r="B2" i="192"/>
  <c r="B2" i="165"/>
  <c r="B2" i="161"/>
  <c r="B1" i="162"/>
  <c r="B1" i="163"/>
  <c r="B1" i="164"/>
  <c r="B1" i="237"/>
  <c r="B1" i="238"/>
  <c r="B1" i="239"/>
  <c r="B1" i="240"/>
  <c r="B1" i="213"/>
  <c r="B1" i="170"/>
  <c r="B1" i="214"/>
  <c r="B1" i="215"/>
  <c r="B1" i="229"/>
  <c r="B1" i="230"/>
  <c r="B1" i="231"/>
  <c r="B1" i="232"/>
  <c r="B1" i="172"/>
  <c r="B1" i="173"/>
  <c r="B1" i="174"/>
  <c r="B1" i="175"/>
  <c r="B1" i="177"/>
  <c r="B1" i="176"/>
  <c r="B1" i="178"/>
  <c r="B1" i="179"/>
  <c r="B1" i="250"/>
  <c r="B1" i="243"/>
  <c r="B1" i="245"/>
  <c r="B1" i="248"/>
  <c r="B2" i="216"/>
  <c r="B1" i="217"/>
  <c r="B1" i="218"/>
  <c r="B1" i="219"/>
  <c r="B1" i="220"/>
  <c r="B1" i="221"/>
  <c r="B1" i="222"/>
  <c r="B1" i="223"/>
  <c r="B1" i="224"/>
  <c r="B1" i="225"/>
  <c r="B1" i="227"/>
  <c r="B1" i="193"/>
  <c r="B1" i="194"/>
  <c r="B1" i="195"/>
  <c r="B1" i="197"/>
  <c r="B1" i="200"/>
  <c r="B1" i="201"/>
  <c r="B1" i="202"/>
  <c r="B1" i="203"/>
  <c r="B1" i="204"/>
  <c r="B1" i="205"/>
  <c r="B1" i="206"/>
  <c r="B1" i="181"/>
  <c r="B1" i="182"/>
  <c r="B1" i="183"/>
  <c r="B1" i="184"/>
  <c r="B1" i="185"/>
  <c r="B1" i="186"/>
  <c r="B1" i="187"/>
  <c r="B1" i="188"/>
  <c r="B1" i="189"/>
  <c r="B1" i="190"/>
  <c r="B1" i="191"/>
  <c r="B1" i="192"/>
  <c r="B1" i="165"/>
  <c r="F2" i="161"/>
  <c r="F1" i="162"/>
  <c r="F1" i="163"/>
  <c r="F1" i="164"/>
  <c r="E1" i="238"/>
  <c r="E1" i="239"/>
  <c r="E1" i="240"/>
  <c r="E1" i="213"/>
  <c r="E1" i="170"/>
  <c r="E1" i="214"/>
  <c r="E1" i="215"/>
  <c r="E1" i="229"/>
  <c r="E1" i="230"/>
  <c r="E1" i="231"/>
  <c r="E1" i="232"/>
  <c r="E1" i="172"/>
  <c r="E1" i="173"/>
  <c r="E1" i="174"/>
  <c r="E1" i="175"/>
  <c r="E1" i="177"/>
  <c r="E1" i="176"/>
  <c r="E1" i="178"/>
  <c r="E1" i="179"/>
  <c r="E1" i="250"/>
  <c r="E1" i="243"/>
  <c r="E1" i="245"/>
  <c r="E1" i="248"/>
  <c r="F2" i="216"/>
  <c r="E1" i="217"/>
  <c r="E1" i="218"/>
  <c r="E1" i="219"/>
  <c r="E1" i="220"/>
  <c r="E1" i="221"/>
  <c r="E1" i="222"/>
  <c r="E1" i="223"/>
  <c r="E1" i="224"/>
  <c r="E1" i="225"/>
  <c r="E1" i="227"/>
  <c r="G1" i="193"/>
  <c r="E1" i="197"/>
  <c r="F1" i="200"/>
  <c r="E1" i="201"/>
  <c r="E1" i="202"/>
  <c r="E1" i="203"/>
  <c r="E1" i="204"/>
  <c r="E1" i="205"/>
  <c r="E1" i="206"/>
  <c r="E1" i="181"/>
  <c r="E1" i="182"/>
  <c r="E1" i="183"/>
  <c r="E1" i="184"/>
  <c r="E1" i="185"/>
  <c r="E1" i="186"/>
  <c r="E1" i="187"/>
  <c r="E1" i="188"/>
  <c r="E1" i="189"/>
  <c r="E1" i="190"/>
  <c r="E1" i="191"/>
  <c r="E1" i="192"/>
  <c r="F1" i="165"/>
  <c r="B38" i="165"/>
  <c r="H10" i="165"/>
  <c r="H11" i="165"/>
  <c r="H12" i="165"/>
  <c r="H13" i="165"/>
  <c r="H14" i="165"/>
  <c r="H15" i="165"/>
  <c r="H16" i="165"/>
  <c r="H17" i="165"/>
  <c r="H18" i="165"/>
  <c r="H19" i="165"/>
  <c r="H20" i="165"/>
  <c r="H21" i="165"/>
  <c r="H22" i="165"/>
  <c r="H23" i="165"/>
  <c r="H24" i="165"/>
  <c r="H26" i="165"/>
  <c r="H27" i="165"/>
  <c r="H28" i="165"/>
  <c r="H29" i="165"/>
  <c r="H30" i="165"/>
  <c r="H31" i="165"/>
  <c r="H32" i="165"/>
  <c r="H9" i="165"/>
  <c r="H71" i="164"/>
  <c r="H72" i="164"/>
  <c r="H73" i="164"/>
  <c r="H74" i="164"/>
  <c r="H75" i="164"/>
  <c r="H76" i="164"/>
  <c r="H77" i="164"/>
  <c r="H70" i="164"/>
  <c r="G9" i="250"/>
  <c r="G66" i="250" s="1"/>
  <c r="G10" i="248"/>
  <c r="G11" i="248"/>
  <c r="G12" i="248"/>
  <c r="G13" i="248"/>
  <c r="G14" i="248"/>
  <c r="G15" i="248"/>
  <c r="G16" i="248"/>
  <c r="G17" i="248"/>
  <c r="G18" i="248"/>
  <c r="G19" i="248"/>
  <c r="G20" i="248"/>
  <c r="G21" i="248"/>
  <c r="G22" i="248"/>
  <c r="G23" i="248"/>
  <c r="G24" i="248"/>
  <c r="G27" i="248"/>
  <c r="G28" i="248"/>
  <c r="G29" i="248"/>
  <c r="G30" i="248"/>
  <c r="G31" i="248"/>
  <c r="G32" i="248"/>
  <c r="G33" i="248"/>
  <c r="G34" i="248"/>
  <c r="G35" i="248"/>
  <c r="G36" i="248"/>
  <c r="G37" i="248"/>
  <c r="G38" i="248"/>
  <c r="G39" i="248"/>
  <c r="G40" i="248"/>
  <c r="G41" i="248"/>
  <c r="G42" i="248"/>
  <c r="G43" i="248"/>
  <c r="G44" i="248"/>
  <c r="G45" i="248"/>
  <c r="G46" i="248"/>
  <c r="G47" i="248"/>
  <c r="G48" i="248"/>
  <c r="G49" i="248"/>
  <c r="G50" i="248"/>
  <c r="G51" i="248"/>
  <c r="G52" i="248"/>
  <c r="G53" i="248"/>
  <c r="G54" i="248"/>
  <c r="G55" i="248"/>
  <c r="G56" i="248"/>
  <c r="G57" i="248"/>
  <c r="G58" i="248"/>
  <c r="G59" i="248"/>
  <c r="G60" i="248"/>
  <c r="G61" i="248"/>
  <c r="G62" i="248"/>
  <c r="G63" i="248"/>
  <c r="G64" i="248"/>
  <c r="G65" i="248"/>
  <c r="G66" i="248"/>
  <c r="G68" i="248"/>
  <c r="G69" i="248"/>
  <c r="G70" i="248"/>
  <c r="G71" i="248"/>
  <c r="G72" i="248"/>
  <c r="G73" i="248"/>
  <c r="G74" i="248"/>
  <c r="G75" i="248"/>
  <c r="G87" i="248"/>
  <c r="G88" i="248"/>
  <c r="G89" i="248"/>
  <c r="G90" i="248"/>
  <c r="G91" i="248"/>
  <c r="G92" i="248"/>
  <c r="G93" i="248"/>
  <c r="G94" i="248"/>
  <c r="G95" i="248"/>
  <c r="G96" i="248"/>
  <c r="G97" i="248"/>
  <c r="G98" i="248"/>
  <c r="G99" i="248"/>
  <c r="G100" i="248"/>
  <c r="G101" i="248"/>
  <c r="G102" i="248"/>
  <c r="G103" i="248"/>
  <c r="G104" i="248"/>
  <c r="G105" i="248"/>
  <c r="G106" i="248"/>
  <c r="G107" i="248"/>
  <c r="G108" i="248"/>
  <c r="G109" i="248"/>
  <c r="G110" i="248"/>
  <c r="G111" i="248"/>
  <c r="G112" i="248"/>
  <c r="G113" i="248"/>
  <c r="G148" i="248"/>
  <c r="G9" i="245"/>
  <c r="G12" i="245"/>
  <c r="G13" i="245"/>
  <c r="G14" i="245"/>
  <c r="G15" i="245"/>
  <c r="G16" i="245"/>
  <c r="G17" i="245"/>
  <c r="G18" i="245"/>
  <c r="G19" i="245"/>
  <c r="G20" i="245"/>
  <c r="G21" i="245"/>
  <c r="G22" i="245"/>
  <c r="G23" i="245"/>
  <c r="G24" i="245"/>
  <c r="G25" i="245"/>
  <c r="G26" i="245"/>
  <c r="G29" i="245"/>
  <c r="G30" i="245"/>
  <c r="G31" i="245"/>
  <c r="G32" i="245"/>
  <c r="G33" i="245"/>
  <c r="G34" i="245"/>
  <c r="G35" i="245"/>
  <c r="G36" i="245"/>
  <c r="G37" i="245"/>
  <c r="G38" i="245"/>
  <c r="G39" i="245"/>
  <c r="G40" i="245"/>
  <c r="G41" i="245"/>
  <c r="G42" i="245"/>
  <c r="G43" i="245"/>
  <c r="G44" i="245"/>
  <c r="G45" i="245"/>
  <c r="G46" i="245"/>
  <c r="G47" i="245"/>
  <c r="G48" i="245"/>
  <c r="G49" i="245"/>
  <c r="G50" i="245"/>
  <c r="G51" i="245"/>
  <c r="G52" i="245"/>
  <c r="G53" i="245"/>
  <c r="G54" i="245"/>
  <c r="G55" i="245"/>
  <c r="G56" i="245"/>
  <c r="G57" i="245"/>
  <c r="G59" i="245"/>
  <c r="G60" i="245"/>
  <c r="G64" i="245"/>
  <c r="G76" i="245"/>
  <c r="G77" i="245"/>
  <c r="G78" i="245"/>
  <c r="G79" i="245"/>
  <c r="G80" i="245"/>
  <c r="G83" i="245"/>
  <c r="G84" i="245"/>
  <c r="G86" i="245"/>
  <c r="G87" i="245"/>
  <c r="G88" i="245"/>
  <c r="G89" i="245"/>
  <c r="G90" i="245"/>
  <c r="G91" i="245"/>
  <c r="G92" i="245"/>
  <c r="G93" i="245"/>
  <c r="G94" i="245"/>
  <c r="G95" i="245"/>
  <c r="G96" i="245"/>
  <c r="G97" i="245"/>
  <c r="G98" i="245"/>
  <c r="G99" i="245"/>
  <c r="G100" i="245"/>
  <c r="G101" i="245"/>
  <c r="G102" i="245"/>
  <c r="G103" i="245"/>
  <c r="G104" i="245"/>
  <c r="G105" i="245"/>
  <c r="G106" i="245"/>
  <c r="G107" i="245"/>
  <c r="G108" i="245"/>
  <c r="G109" i="245"/>
  <c r="G110" i="245"/>
  <c r="G111" i="245"/>
  <c r="G112" i="245"/>
  <c r="G113" i="245"/>
  <c r="G114" i="245"/>
  <c r="G115" i="245"/>
  <c r="G116" i="245"/>
  <c r="G117" i="245"/>
  <c r="G118" i="245"/>
  <c r="G119" i="245"/>
  <c r="G120" i="245"/>
  <c r="G121" i="245"/>
  <c r="G122" i="245"/>
  <c r="G123" i="245"/>
  <c r="G124" i="245"/>
  <c r="G125" i="245"/>
  <c r="G126" i="245"/>
  <c r="G129" i="245"/>
  <c r="G130" i="245"/>
  <c r="G131" i="245"/>
  <c r="G132" i="245"/>
  <c r="G133" i="245"/>
  <c r="G134" i="245"/>
  <c r="G135" i="245"/>
  <c r="G136" i="245"/>
  <c r="G137" i="245"/>
  <c r="G138" i="245"/>
  <c r="G139" i="245"/>
  <c r="G140" i="245"/>
  <c r="G141" i="245"/>
  <c r="G142" i="245"/>
  <c r="G143" i="245"/>
  <c r="G12" i="243"/>
  <c r="G13" i="243"/>
  <c r="G14" i="243"/>
  <c r="G15" i="243"/>
  <c r="H38" i="165" l="1"/>
  <c r="G65" i="243"/>
  <c r="G432" i="170"/>
  <c r="G493" i="170"/>
  <c r="G305" i="170"/>
  <c r="G366" i="170"/>
  <c r="G193" i="170"/>
  <c r="G249" i="170"/>
  <c r="G75" i="170"/>
  <c r="G142" i="170" s="1"/>
  <c r="G189" i="170" s="1"/>
  <c r="G137" i="170"/>
  <c r="G75" i="250"/>
  <c r="G123" i="250" s="1"/>
  <c r="G132" i="250" s="1"/>
  <c r="G190" i="250" s="1"/>
  <c r="G199" i="250" s="1"/>
  <c r="G257" i="250" s="1"/>
  <c r="I71" i="193"/>
  <c r="I166" i="193"/>
  <c r="G76" i="248"/>
  <c r="G85" i="248" s="1"/>
  <c r="G149" i="248" s="1"/>
  <c r="E52" i="248" s="1"/>
  <c r="G65" i="245"/>
  <c r="G74" i="245" s="1"/>
  <c r="G144" i="245" s="1"/>
  <c r="G75" i="178"/>
  <c r="G134" i="178"/>
  <c r="H81" i="196"/>
  <c r="H143" i="196"/>
  <c r="G72" i="214"/>
  <c r="H76" i="237"/>
  <c r="G9" i="240"/>
  <c r="G10" i="240"/>
  <c r="G11" i="240"/>
  <c r="G12" i="240"/>
  <c r="G13" i="240"/>
  <c r="G14" i="240"/>
  <c r="G15" i="240"/>
  <c r="G16" i="240"/>
  <c r="G17" i="240"/>
  <c r="G18" i="240"/>
  <c r="G19" i="240"/>
  <c r="G20" i="240"/>
  <c r="G23" i="240"/>
  <c r="G24" i="240"/>
  <c r="G25" i="240"/>
  <c r="G26" i="240"/>
  <c r="G27" i="240"/>
  <c r="G28" i="240"/>
  <c r="G29" i="240"/>
  <c r="G30" i="240"/>
  <c r="G31" i="240"/>
  <c r="G32" i="240"/>
  <c r="G33" i="240"/>
  <c r="G34" i="240"/>
  <c r="G35" i="240"/>
  <c r="G36" i="240"/>
  <c r="G37" i="240"/>
  <c r="G38" i="240"/>
  <c r="G39" i="240"/>
  <c r="G40" i="240"/>
  <c r="G41" i="240"/>
  <c r="G42" i="240"/>
  <c r="G43" i="240"/>
  <c r="G44" i="240"/>
  <c r="G45" i="240"/>
  <c r="G9" i="239"/>
  <c r="G10" i="239"/>
  <c r="G11" i="239"/>
  <c r="G12" i="239"/>
  <c r="G13" i="239"/>
  <c r="G14" i="239"/>
  <c r="G15" i="239"/>
  <c r="G16" i="239"/>
  <c r="G17" i="239"/>
  <c r="G18" i="239"/>
  <c r="G19" i="239"/>
  <c r="G20" i="239"/>
  <c r="G21" i="239"/>
  <c r="G22" i="239"/>
  <c r="G23" i="239"/>
  <c r="G24" i="239"/>
  <c r="G27" i="239"/>
  <c r="G28" i="239"/>
  <c r="G29" i="239"/>
  <c r="G30" i="239"/>
  <c r="G31" i="239"/>
  <c r="G32" i="239"/>
  <c r="G33" i="239"/>
  <c r="G34" i="239"/>
  <c r="G35" i="239"/>
  <c r="G36" i="239"/>
  <c r="G37" i="239"/>
  <c r="G38" i="239"/>
  <c r="G39" i="239"/>
  <c r="G40" i="239"/>
  <c r="G41" i="239"/>
  <c r="G42" i="239"/>
  <c r="G43" i="239"/>
  <c r="G44" i="239"/>
  <c r="G45" i="239"/>
  <c r="G46" i="239"/>
  <c r="G47" i="239"/>
  <c r="G48" i="239"/>
  <c r="G49" i="239"/>
  <c r="G50" i="239"/>
  <c r="G51" i="239"/>
  <c r="G52" i="239"/>
  <c r="G53" i="239"/>
  <c r="G54" i="239"/>
  <c r="G55" i="239"/>
  <c r="G56" i="239"/>
  <c r="G57" i="239"/>
  <c r="G58" i="239"/>
  <c r="G59" i="239"/>
  <c r="G60" i="239"/>
  <c r="G61" i="239"/>
  <c r="G62" i="239"/>
  <c r="G63" i="239"/>
  <c r="G64" i="239"/>
  <c r="G65" i="239"/>
  <c r="G66" i="239"/>
  <c r="G68" i="239"/>
  <c r="G69" i="239"/>
  <c r="G70" i="239"/>
  <c r="G86" i="239"/>
  <c r="G87" i="239"/>
  <c r="G88" i="239"/>
  <c r="G89" i="239"/>
  <c r="G90" i="239"/>
  <c r="G91" i="239"/>
  <c r="G92" i="239"/>
  <c r="G93" i="239"/>
  <c r="G94" i="239"/>
  <c r="G95" i="239"/>
  <c r="G96" i="239"/>
  <c r="G97" i="239"/>
  <c r="G98" i="239"/>
  <c r="G99" i="239"/>
  <c r="G100" i="239"/>
  <c r="G101" i="239"/>
  <c r="G102" i="239"/>
  <c r="G103" i="239"/>
  <c r="G104" i="239"/>
  <c r="G105" i="239"/>
  <c r="G106" i="239"/>
  <c r="G107" i="239"/>
  <c r="G108" i="239"/>
  <c r="G109" i="239"/>
  <c r="G110" i="239"/>
  <c r="G111" i="239"/>
  <c r="G112" i="239"/>
  <c r="G113" i="239"/>
  <c r="G114" i="239"/>
  <c r="G115" i="239"/>
  <c r="G116" i="239"/>
  <c r="G117" i="239"/>
  <c r="G118" i="239"/>
  <c r="G119" i="239"/>
  <c r="G120" i="239"/>
  <c r="G121" i="239"/>
  <c r="G122" i="239"/>
  <c r="G125" i="239"/>
  <c r="G126" i="239"/>
  <c r="G127" i="239"/>
  <c r="G128" i="239"/>
  <c r="G129" i="239"/>
  <c r="G130" i="239"/>
  <c r="G131" i="239"/>
  <c r="G132" i="239"/>
  <c r="G133" i="239"/>
  <c r="G134" i="239"/>
  <c r="G149" i="239"/>
  <c r="G150" i="239"/>
  <c r="G151" i="239"/>
  <c r="G152" i="239"/>
  <c r="G153" i="239"/>
  <c r="G154" i="239"/>
  <c r="G155" i="239"/>
  <c r="G156" i="239"/>
  <c r="G157" i="239"/>
  <c r="G158" i="239"/>
  <c r="G159" i="239"/>
  <c r="G160" i="239"/>
  <c r="G161" i="239"/>
  <c r="G162" i="239"/>
  <c r="G163" i="239"/>
  <c r="G164" i="239"/>
  <c r="G165" i="239"/>
  <c r="G166" i="239"/>
  <c r="G167" i="239"/>
  <c r="G168" i="239"/>
  <c r="G169" i="239"/>
  <c r="G170" i="239"/>
  <c r="G171" i="239"/>
  <c r="G172" i="239"/>
  <c r="G173" i="239"/>
  <c r="G174" i="239"/>
  <c r="G175" i="239"/>
  <c r="G176" i="239"/>
  <c r="G177" i="239"/>
  <c r="G178" i="239"/>
  <c r="G179" i="239"/>
  <c r="G180" i="239"/>
  <c r="G181" i="239"/>
  <c r="G182" i="239"/>
  <c r="G183" i="239"/>
  <c r="G184" i="239"/>
  <c r="G185" i="239"/>
  <c r="G186" i="239"/>
  <c r="G187" i="239"/>
  <c r="G188" i="239"/>
  <c r="G189" i="239"/>
  <c r="G190" i="239"/>
  <c r="G191" i="239"/>
  <c r="G192" i="239"/>
  <c r="G193" i="239"/>
  <c r="G194" i="239"/>
  <c r="G195" i="239"/>
  <c r="G203" i="239"/>
  <c r="G215" i="239"/>
  <c r="G216" i="239"/>
  <c r="G217" i="239"/>
  <c r="G218" i="239"/>
  <c r="G219" i="239"/>
  <c r="G220" i="239"/>
  <c r="G221" i="239"/>
  <c r="G222" i="239"/>
  <c r="G223" i="239"/>
  <c r="G224" i="239"/>
  <c r="G225" i="239"/>
  <c r="G226" i="239"/>
  <c r="G227" i="239"/>
  <c r="G228" i="239"/>
  <c r="G229" i="239"/>
  <c r="G230" i="239"/>
  <c r="G231" i="239"/>
  <c r="G232" i="239"/>
  <c r="G233" i="239"/>
  <c r="G234" i="239"/>
  <c r="G235" i="239"/>
  <c r="G236" i="239"/>
  <c r="G237" i="239"/>
  <c r="G238" i="239"/>
  <c r="G239" i="239"/>
  <c r="G240" i="239"/>
  <c r="G241" i="239"/>
  <c r="G242" i="239"/>
  <c r="G243" i="239"/>
  <c r="G244" i="239"/>
  <c r="G245" i="239"/>
  <c r="G246" i="239"/>
  <c r="G247" i="239"/>
  <c r="G248" i="239"/>
  <c r="G249" i="239"/>
  <c r="G250" i="239"/>
  <c r="G251" i="239"/>
  <c r="G252" i="239"/>
  <c r="G253" i="239"/>
  <c r="G254" i="239"/>
  <c r="G255" i="239"/>
  <c r="G256" i="239"/>
  <c r="G257" i="239"/>
  <c r="G258" i="239"/>
  <c r="G259" i="239"/>
  <c r="G264" i="239"/>
  <c r="G278" i="239"/>
  <c r="G279" i="239"/>
  <c r="G280" i="239"/>
  <c r="G281" i="239"/>
  <c r="G282" i="239"/>
  <c r="G283" i="239"/>
  <c r="G284" i="239"/>
  <c r="G285" i="239"/>
  <c r="G286" i="239"/>
  <c r="G287" i="239"/>
  <c r="G288" i="239"/>
  <c r="G289" i="239"/>
  <c r="G290" i="239"/>
  <c r="G291" i="239"/>
  <c r="G292" i="239"/>
  <c r="G293" i="239"/>
  <c r="G294" i="239"/>
  <c r="G295" i="239"/>
  <c r="G296" i="239"/>
  <c r="G297" i="239"/>
  <c r="G298" i="239"/>
  <c r="G299" i="239"/>
  <c r="G300" i="239"/>
  <c r="G301" i="239"/>
  <c r="G302" i="239"/>
  <c r="G303" i="239"/>
  <c r="G304" i="239"/>
  <c r="G305" i="239"/>
  <c r="G306" i="239"/>
  <c r="G307" i="239"/>
  <c r="G308" i="239"/>
  <c r="G309" i="239"/>
  <c r="G310" i="239"/>
  <c r="G313" i="239"/>
  <c r="G314" i="239"/>
  <c r="G315" i="239"/>
  <c r="G316" i="239"/>
  <c r="G317" i="239"/>
  <c r="G318" i="239"/>
  <c r="G326" i="239"/>
  <c r="G343" i="239"/>
  <c r="G344" i="239"/>
  <c r="G345" i="239"/>
  <c r="G346" i="239"/>
  <c r="G347" i="239"/>
  <c r="G348" i="239"/>
  <c r="G349" i="239"/>
  <c r="G350" i="239"/>
  <c r="G351" i="239"/>
  <c r="G352" i="239"/>
  <c r="G353" i="239"/>
  <c r="G354" i="239"/>
  <c r="G355" i="239"/>
  <c r="G356" i="239"/>
  <c r="G357" i="239"/>
  <c r="G358" i="239"/>
  <c r="G359" i="239"/>
  <c r="G360" i="239"/>
  <c r="G361" i="239"/>
  <c r="G362" i="239"/>
  <c r="G363" i="239"/>
  <c r="G364" i="239"/>
  <c r="G365" i="239"/>
  <c r="G366" i="239"/>
  <c r="G367" i="239"/>
  <c r="G368" i="239"/>
  <c r="G369" i="239"/>
  <c r="G370" i="239"/>
  <c r="G371" i="239"/>
  <c r="G379" i="239"/>
  <c r="G380" i="239"/>
  <c r="G381" i="239"/>
  <c r="G383" i="239"/>
  <c r="G384" i="239"/>
  <c r="G385" i="239"/>
  <c r="G386" i="239"/>
  <c r="G387" i="239"/>
  <c r="G388" i="239"/>
  <c r="G389" i="239"/>
  <c r="G390" i="239"/>
  <c r="G391" i="239"/>
  <c r="G406" i="239"/>
  <c r="G407" i="239"/>
  <c r="G408" i="239"/>
  <c r="G409" i="239"/>
  <c r="G410" i="239"/>
  <c r="G411" i="239"/>
  <c r="G412" i="239"/>
  <c r="G413" i="239"/>
  <c r="G414" i="239"/>
  <c r="G415" i="239"/>
  <c r="G416" i="239"/>
  <c r="G417" i="239"/>
  <c r="G418" i="239"/>
  <c r="G419" i="239"/>
  <c r="G420" i="239"/>
  <c r="G421" i="239"/>
  <c r="G422" i="239"/>
  <c r="G423" i="239"/>
  <c r="G424" i="239"/>
  <c r="G425" i="239"/>
  <c r="G426" i="239"/>
  <c r="G427" i="239"/>
  <c r="G428" i="239"/>
  <c r="G429" i="239"/>
  <c r="G430" i="239"/>
  <c r="G431" i="239"/>
  <c r="G432" i="239"/>
  <c r="G433" i="239"/>
  <c r="G434" i="239"/>
  <c r="G435" i="239"/>
  <c r="G436" i="239"/>
  <c r="G437" i="239"/>
  <c r="G438" i="239"/>
  <c r="G439" i="239"/>
  <c r="G440" i="239"/>
  <c r="G441" i="239"/>
  <c r="G442" i="239"/>
  <c r="G443" i="239"/>
  <c r="G444" i="239"/>
  <c r="G446" i="239"/>
  <c r="G447" i="239"/>
  <c r="G448" i="239"/>
  <c r="G449" i="239"/>
  <c r="G450" i="239"/>
  <c r="G452" i="239"/>
  <c r="G454" i="239"/>
  <c r="G472" i="239"/>
  <c r="G473" i="239"/>
  <c r="G474" i="239"/>
  <c r="G476" i="239"/>
  <c r="G477" i="239"/>
  <c r="G478" i="239"/>
  <c r="G479" i="239"/>
  <c r="G480" i="239"/>
  <c r="G482" i="239"/>
  <c r="G483" i="239"/>
  <c r="G484" i="239"/>
  <c r="G485" i="239"/>
  <c r="G486" i="239"/>
  <c r="G487" i="239"/>
  <c r="G488" i="239"/>
  <c r="G489" i="239"/>
  <c r="G490" i="239"/>
  <c r="G491" i="239"/>
  <c r="G492" i="239"/>
  <c r="G493" i="239"/>
  <c r="G494" i="239"/>
  <c r="G495" i="239"/>
  <c r="G496" i="239"/>
  <c r="G497" i="239"/>
  <c r="G498" i="239"/>
  <c r="G506" i="239"/>
  <c r="G507" i="239"/>
  <c r="G508" i="239"/>
  <c r="G511" i="239"/>
  <c r="G512" i="239"/>
  <c r="G513" i="239"/>
  <c r="G514" i="239"/>
  <c r="G515" i="239"/>
  <c r="G516" i="239"/>
  <c r="G517" i="239"/>
  <c r="G518" i="239"/>
  <c r="G520" i="239"/>
  <c r="G521" i="239"/>
  <c r="G534" i="239"/>
  <c r="G535" i="239"/>
  <c r="G536" i="239"/>
  <c r="G537" i="239"/>
  <c r="G538" i="239"/>
  <c r="G539" i="239"/>
  <c r="G540" i="239"/>
  <c r="G541" i="239"/>
  <c r="G542" i="239"/>
  <c r="G543" i="239"/>
  <c r="G544" i="239"/>
  <c r="G545" i="239"/>
  <c r="G546" i="239"/>
  <c r="G547" i="239"/>
  <c r="G9" i="238"/>
  <c r="G10" i="238"/>
  <c r="G11" i="238"/>
  <c r="G12" i="238"/>
  <c r="G13" i="238"/>
  <c r="G14" i="238"/>
  <c r="G15" i="238"/>
  <c r="G16" i="238"/>
  <c r="G17" i="238"/>
  <c r="G18" i="238"/>
  <c r="G19" i="238"/>
  <c r="G20" i="238"/>
  <c r="G21" i="238"/>
  <c r="G22" i="238"/>
  <c r="G23" i="238"/>
  <c r="G24" i="238"/>
  <c r="G25" i="238"/>
  <c r="G26" i="238"/>
  <c r="G27" i="238"/>
  <c r="G28" i="238"/>
  <c r="G29" i="238"/>
  <c r="G30" i="238"/>
  <c r="G31" i="238"/>
  <c r="G32" i="238"/>
  <c r="G33" i="238"/>
  <c r="G34" i="238"/>
  <c r="G35" i="238"/>
  <c r="G36" i="238"/>
  <c r="G37" i="238"/>
  <c r="G38" i="238"/>
  <c r="G39" i="238"/>
  <c r="G40" i="238"/>
  <c r="G41" i="238"/>
  <c r="G42" i="238"/>
  <c r="G43" i="238"/>
  <c r="G44" i="238"/>
  <c r="G45" i="238"/>
  <c r="G46" i="238"/>
  <c r="G47" i="238"/>
  <c r="G48" i="238"/>
  <c r="G49" i="238"/>
  <c r="G50" i="238"/>
  <c r="G51" i="238"/>
  <c r="G52" i="238"/>
  <c r="G53" i="238"/>
  <c r="G54" i="238"/>
  <c r="G55" i="238"/>
  <c r="G56" i="238"/>
  <c r="G57" i="238"/>
  <c r="G58" i="238"/>
  <c r="G59" i="238"/>
  <c r="G60" i="238"/>
  <c r="G61" i="238"/>
  <c r="G62" i="238"/>
  <c r="G63" i="238"/>
  <c r="G64" i="238"/>
  <c r="G65" i="238"/>
  <c r="G66" i="238"/>
  <c r="G67" i="238"/>
  <c r="G68" i="238"/>
  <c r="G69" i="238"/>
  <c r="G70" i="238"/>
  <c r="G72" i="238"/>
  <c r="G84" i="238"/>
  <c r="G85" i="238"/>
  <c r="G86" i="238"/>
  <c r="G87" i="238"/>
  <c r="G88" i="238"/>
  <c r="G89" i="238"/>
  <c r="G90" i="238"/>
  <c r="G91" i="238"/>
  <c r="G92" i="238"/>
  <c r="G93" i="238"/>
  <c r="G94" i="238"/>
  <c r="G95" i="238"/>
  <c r="G96" i="238"/>
  <c r="G97" i="238"/>
  <c r="G98" i="238"/>
  <c r="G99" i="238"/>
  <c r="G100" i="238"/>
  <c r="G101" i="238"/>
  <c r="G102" i="238"/>
  <c r="G103" i="238"/>
  <c r="G104" i="238"/>
  <c r="G105" i="238"/>
  <c r="G106" i="238"/>
  <c r="G107" i="238"/>
  <c r="G108" i="238"/>
  <c r="G109" i="238"/>
  <c r="G110" i="238"/>
  <c r="G111" i="238"/>
  <c r="G112" i="238"/>
  <c r="G113" i="238"/>
  <c r="G114" i="238"/>
  <c r="G115" i="238"/>
  <c r="G116" i="238"/>
  <c r="G117" i="238"/>
  <c r="G118" i="238"/>
  <c r="G119" i="238"/>
  <c r="G120" i="238"/>
  <c r="G121" i="238"/>
  <c r="G122" i="238"/>
  <c r="G123" i="238"/>
  <c r="G124" i="238"/>
  <c r="G125" i="238"/>
  <c r="G126" i="238"/>
  <c r="G127" i="238"/>
  <c r="G128" i="238"/>
  <c r="G129" i="238"/>
  <c r="G130" i="238"/>
  <c r="G131" i="238"/>
  <c r="G132" i="238"/>
  <c r="G137" i="238"/>
  <c r="G149" i="238"/>
  <c r="G150" i="238"/>
  <c r="G151" i="238"/>
  <c r="G152" i="238"/>
  <c r="G153" i="238"/>
  <c r="G154" i="238"/>
  <c r="G155" i="238"/>
  <c r="G156" i="238"/>
  <c r="G157" i="238"/>
  <c r="G158" i="238"/>
  <c r="G159" i="238"/>
  <c r="G160" i="238"/>
  <c r="G161" i="238"/>
  <c r="G162" i="238"/>
  <c r="G163" i="238"/>
  <c r="G164" i="238"/>
  <c r="G165" i="238"/>
  <c r="G166" i="238"/>
  <c r="H132" i="237" l="1"/>
  <c r="H141" i="237" s="1"/>
  <c r="H193" i="237" s="1"/>
  <c r="H202" i="237" s="1"/>
  <c r="H251" i="237" s="1"/>
  <c r="G75" i="240"/>
  <c r="G198" i="170"/>
  <c r="G245" i="170" s="1"/>
  <c r="G254" i="170" s="1"/>
  <c r="G266" i="250"/>
  <c r="G319" i="250" s="1"/>
  <c r="G75" i="239"/>
  <c r="G84" i="239" s="1"/>
  <c r="G138" i="239" s="1"/>
  <c r="G147" i="239" s="1"/>
  <c r="G204" i="239" s="1"/>
  <c r="G213" i="239" s="1"/>
  <c r="G267" i="239" s="1"/>
  <c r="G276" i="239" s="1"/>
  <c r="G73" i="238"/>
  <c r="G82" i="238" s="1"/>
  <c r="G138" i="238" s="1"/>
  <c r="G147" i="238" s="1"/>
  <c r="G201" i="238" s="1"/>
  <c r="G301" i="170" l="1"/>
  <c r="G310" i="170" s="1"/>
  <c r="G328" i="250"/>
  <c r="G388" i="250" s="1"/>
  <c r="G332" i="239"/>
  <c r="G341" i="239" s="1"/>
  <c r="H260" i="237"/>
  <c r="G362" i="170" l="1"/>
  <c r="G371" i="170" s="1"/>
  <c r="G428" i="170" s="1"/>
  <c r="G437" i="170" s="1"/>
  <c r="G395" i="239"/>
  <c r="G404" i="239" s="1"/>
  <c r="G461" i="239" s="1"/>
  <c r="H303" i="237"/>
  <c r="H312" i="237" s="1"/>
  <c r="H366" i="237" s="1"/>
  <c r="H375" i="237" s="1"/>
  <c r="H387" i="237" s="1"/>
  <c r="G489" i="170" l="1"/>
  <c r="G470" i="239"/>
  <c r="G12" i="232"/>
  <c r="G77" i="232" s="1"/>
  <c r="G9" i="231"/>
  <c r="G12" i="231"/>
  <c r="G13" i="231"/>
  <c r="G14" i="231"/>
  <c r="G15" i="231"/>
  <c r="G16" i="231"/>
  <c r="G17" i="231"/>
  <c r="G18" i="231"/>
  <c r="G19" i="231"/>
  <c r="G20" i="231"/>
  <c r="G21" i="231"/>
  <c r="G22" i="231"/>
  <c r="G23" i="231"/>
  <c r="G24" i="231"/>
  <c r="G25" i="231"/>
  <c r="G26" i="231"/>
  <c r="G27" i="231"/>
  <c r="G28" i="231"/>
  <c r="G29" i="231"/>
  <c r="G30" i="231"/>
  <c r="G31" i="231"/>
  <c r="G32" i="231"/>
  <c r="G33" i="231"/>
  <c r="G34" i="231"/>
  <c r="G35" i="231"/>
  <c r="G36" i="231"/>
  <c r="G37" i="231"/>
  <c r="G38" i="231"/>
  <c r="G39" i="231"/>
  <c r="G40" i="231"/>
  <c r="G41" i="231"/>
  <c r="G42" i="231"/>
  <c r="G43" i="231"/>
  <c r="G44" i="231"/>
  <c r="G45" i="231"/>
  <c r="G46" i="231"/>
  <c r="G47" i="231"/>
  <c r="G48" i="231"/>
  <c r="G49" i="231"/>
  <c r="G50" i="231"/>
  <c r="G51" i="231"/>
  <c r="G52" i="231"/>
  <c r="G53" i="231"/>
  <c r="G54" i="231"/>
  <c r="G55" i="231"/>
  <c r="G56" i="231"/>
  <c r="G57" i="231"/>
  <c r="G58" i="231"/>
  <c r="G65" i="231"/>
  <c r="G76" i="231"/>
  <c r="G77" i="231"/>
  <c r="G78" i="231"/>
  <c r="G79" i="231"/>
  <c r="G80" i="231"/>
  <c r="G81" i="231"/>
  <c r="G82" i="231"/>
  <c r="G83" i="231"/>
  <c r="G84" i="231"/>
  <c r="G85" i="231"/>
  <c r="G86" i="231"/>
  <c r="G87" i="231"/>
  <c r="G88" i="231"/>
  <c r="G89" i="231"/>
  <c r="G90" i="231"/>
  <c r="G91" i="231"/>
  <c r="G92" i="231"/>
  <c r="G93" i="231"/>
  <c r="G94" i="231"/>
  <c r="G95" i="231"/>
  <c r="G96" i="231"/>
  <c r="G97" i="231"/>
  <c r="G98" i="231"/>
  <c r="G99" i="231"/>
  <c r="G100" i="231"/>
  <c r="G101" i="231"/>
  <c r="G102" i="231"/>
  <c r="G103" i="231"/>
  <c r="G14" i="230"/>
  <c r="G15" i="230"/>
  <c r="G16" i="230"/>
  <c r="G17" i="230"/>
  <c r="G18" i="230"/>
  <c r="G19" i="230"/>
  <c r="G20" i="230"/>
  <c r="G21" i="230"/>
  <c r="G22" i="230"/>
  <c r="G23" i="230"/>
  <c r="G24" i="230"/>
  <c r="G25" i="230"/>
  <c r="G26" i="230"/>
  <c r="G27" i="230"/>
  <c r="G28" i="230"/>
  <c r="G29" i="230"/>
  <c r="G30" i="230"/>
  <c r="G31" i="230"/>
  <c r="G32" i="230"/>
  <c r="G33" i="230"/>
  <c r="G34" i="230"/>
  <c r="G35" i="230"/>
  <c r="G36" i="230"/>
  <c r="G37" i="230"/>
  <c r="G38" i="230"/>
  <c r="G39" i="230"/>
  <c r="G40" i="230"/>
  <c r="G41" i="230"/>
  <c r="G42" i="230"/>
  <c r="G43" i="230"/>
  <c r="G44" i="230"/>
  <c r="G45" i="230"/>
  <c r="G46" i="230"/>
  <c r="G47" i="230"/>
  <c r="G48" i="230"/>
  <c r="G49" i="230"/>
  <c r="G50" i="230"/>
  <c r="G51" i="230"/>
  <c r="G52" i="230"/>
  <c r="G53" i="230"/>
  <c r="G54" i="230"/>
  <c r="G62" i="230"/>
  <c r="G74" i="230"/>
  <c r="G75" i="230"/>
  <c r="G76" i="230"/>
  <c r="G77" i="230"/>
  <c r="G78" i="230"/>
  <c r="G79" i="230"/>
  <c r="G80" i="230"/>
  <c r="G81" i="230"/>
  <c r="G82" i="230"/>
  <c r="G83" i="230"/>
  <c r="G84" i="230"/>
  <c r="G85" i="230"/>
  <c r="G86" i="230"/>
  <c r="G87" i="230"/>
  <c r="G88" i="230"/>
  <c r="G89" i="230"/>
  <c r="G90" i="230"/>
  <c r="F27" i="229"/>
  <c r="G498" i="170" l="1"/>
  <c r="G538" i="170" s="1"/>
  <c r="G66" i="231"/>
  <c r="G75" i="231" s="1"/>
  <c r="G131" i="231" s="1"/>
  <c r="G63" i="230"/>
  <c r="G72" i="230" s="1"/>
  <c r="G127" i="230" s="1"/>
  <c r="G523" i="239"/>
  <c r="G532" i="239" s="1"/>
  <c r="G591" i="239" s="1"/>
  <c r="H10" i="164" l="1"/>
  <c r="H11" i="164"/>
  <c r="H12" i="164"/>
  <c r="H13" i="164"/>
  <c r="H14" i="164"/>
  <c r="H15" i="164"/>
  <c r="H16" i="164"/>
  <c r="H18" i="164"/>
  <c r="H19" i="164"/>
  <c r="H20" i="164"/>
  <c r="H21" i="164"/>
  <c r="H22" i="164"/>
  <c r="H23" i="164"/>
  <c r="H24" i="164"/>
  <c r="H25" i="164"/>
  <c r="H26" i="164"/>
  <c r="H27" i="164"/>
  <c r="H28" i="164"/>
  <c r="H29" i="164"/>
  <c r="H30" i="164"/>
  <c r="H31" i="164"/>
  <c r="H32" i="164"/>
  <c r="H33" i="164"/>
  <c r="H34" i="164"/>
  <c r="H35" i="164"/>
  <c r="H36" i="164"/>
  <c r="H37" i="164"/>
  <c r="H38" i="164"/>
  <c r="H39" i="164"/>
  <c r="H40" i="164"/>
  <c r="H41" i="164"/>
  <c r="H42" i="164"/>
  <c r="H43" i="164"/>
  <c r="H44" i="164"/>
  <c r="H45" i="164"/>
  <c r="H46" i="164"/>
  <c r="H47" i="164"/>
  <c r="H48" i="164"/>
  <c r="H49" i="164"/>
  <c r="H50" i="164"/>
  <c r="H51" i="164"/>
  <c r="H52" i="164"/>
  <c r="H53" i="164"/>
  <c r="H54" i="164"/>
  <c r="H55" i="164"/>
  <c r="H56" i="164"/>
  <c r="H57" i="164"/>
  <c r="H58" i="164"/>
  <c r="H59" i="164"/>
  <c r="H9" i="164"/>
  <c r="B65" i="164"/>
  <c r="B62" i="164"/>
  <c r="F61" i="164"/>
  <c r="B61" i="164"/>
  <c r="B60" i="164"/>
  <c r="B78" i="164" s="1"/>
  <c r="B73" i="163"/>
  <c r="B70" i="163"/>
  <c r="F69" i="163"/>
  <c r="B69" i="163"/>
  <c r="B68" i="163"/>
  <c r="H9" i="163"/>
  <c r="H11" i="163"/>
  <c r="H12" i="163"/>
  <c r="H13" i="163"/>
  <c r="H16" i="163"/>
  <c r="H17" i="163"/>
  <c r="H18" i="163"/>
  <c r="H19" i="163"/>
  <c r="H20" i="163"/>
  <c r="H21" i="163"/>
  <c r="H22" i="163"/>
  <c r="H24" i="163"/>
  <c r="H25" i="163"/>
  <c r="H26" i="163"/>
  <c r="H27" i="163"/>
  <c r="H28" i="163"/>
  <c r="H29" i="163"/>
  <c r="H30" i="163"/>
  <c r="H31" i="163"/>
  <c r="H32" i="163"/>
  <c r="H33" i="163"/>
  <c r="H34" i="163"/>
  <c r="H36" i="163"/>
  <c r="H38" i="163"/>
  <c r="H39" i="163"/>
  <c r="H40" i="163"/>
  <c r="H41" i="163"/>
  <c r="H42" i="163"/>
  <c r="H43" i="163"/>
  <c r="H44" i="163"/>
  <c r="H45" i="163"/>
  <c r="H46" i="163"/>
  <c r="H47" i="163"/>
  <c r="H48" i="163"/>
  <c r="H49" i="163"/>
  <c r="H50" i="163"/>
  <c r="H51" i="163"/>
  <c r="H52" i="163"/>
  <c r="H53" i="163"/>
  <c r="H58" i="163"/>
  <c r="H59" i="163"/>
  <c r="H60" i="163"/>
  <c r="H61" i="163"/>
  <c r="H62" i="163"/>
  <c r="H63" i="163"/>
  <c r="H64" i="163"/>
  <c r="H65" i="163"/>
  <c r="H66" i="163"/>
  <c r="H67" i="163"/>
  <c r="H78" i="163"/>
  <c r="H79" i="163"/>
  <c r="H80" i="163"/>
  <c r="H81" i="163"/>
  <c r="H82" i="163"/>
  <c r="H84" i="163"/>
  <c r="H85" i="163"/>
  <c r="H86" i="163"/>
  <c r="H214" i="162"/>
  <c r="H215" i="162"/>
  <c r="H216" i="162"/>
  <c r="H217" i="162"/>
  <c r="H218" i="162"/>
  <c r="H219" i="162"/>
  <c r="H220" i="162"/>
  <c r="H221" i="162"/>
  <c r="H222" i="162"/>
  <c r="H223" i="162"/>
  <c r="H224" i="162"/>
  <c r="H225" i="162"/>
  <c r="H226" i="162"/>
  <c r="H227" i="162"/>
  <c r="H228" i="162"/>
  <c r="H229" i="162"/>
  <c r="H230" i="162"/>
  <c r="H231" i="162"/>
  <c r="H232" i="162"/>
  <c r="H233" i="162"/>
  <c r="H234" i="162"/>
  <c r="H235" i="162"/>
  <c r="H236" i="162"/>
  <c r="H237" i="162"/>
  <c r="H238" i="162"/>
  <c r="H239" i="162"/>
  <c r="H240" i="162"/>
  <c r="H241" i="162"/>
  <c r="H242" i="162"/>
  <c r="H243" i="162"/>
  <c r="H244" i="162"/>
  <c r="H245" i="162"/>
  <c r="H246" i="162"/>
  <c r="H248" i="162"/>
  <c r="H249" i="162"/>
  <c r="H250" i="162"/>
  <c r="H251" i="162"/>
  <c r="H252" i="162"/>
  <c r="H253" i="162"/>
  <c r="H254" i="162"/>
  <c r="H255" i="162"/>
  <c r="H256" i="162"/>
  <c r="H257" i="162"/>
  <c r="H258" i="162"/>
  <c r="H259" i="162"/>
  <c r="H260" i="162"/>
  <c r="H261" i="162"/>
  <c r="H262" i="162"/>
  <c r="H263" i="162"/>
  <c r="H213" i="162"/>
  <c r="H159" i="162"/>
  <c r="H160" i="162"/>
  <c r="H162" i="162"/>
  <c r="H163" i="162"/>
  <c r="H164" i="162"/>
  <c r="H165" i="162"/>
  <c r="H166" i="162"/>
  <c r="H167" i="162"/>
  <c r="H168" i="162"/>
  <c r="H169" i="162"/>
  <c r="H170" i="162"/>
  <c r="H171" i="162"/>
  <c r="H172" i="162"/>
  <c r="H173" i="162"/>
  <c r="H174" i="162"/>
  <c r="H175" i="162"/>
  <c r="H176" i="162"/>
  <c r="H177" i="162"/>
  <c r="H178" i="162"/>
  <c r="F180" i="162" s="1"/>
  <c r="H180" i="162" s="1"/>
  <c r="H179" i="162"/>
  <c r="H181" i="162"/>
  <c r="H182" i="162"/>
  <c r="F184" i="162" s="1"/>
  <c r="H184" i="162" s="1"/>
  <c r="H183" i="162"/>
  <c r="H185" i="162"/>
  <c r="H186" i="162"/>
  <c r="H187" i="162"/>
  <c r="H189" i="162"/>
  <c r="H190" i="162"/>
  <c r="H191" i="162"/>
  <c r="H192" i="162"/>
  <c r="H193" i="162"/>
  <c r="H194" i="162"/>
  <c r="H195" i="162"/>
  <c r="H196" i="162"/>
  <c r="H197" i="162"/>
  <c r="H198" i="162"/>
  <c r="H199" i="162"/>
  <c r="H200" i="162"/>
  <c r="H201" i="162"/>
  <c r="H202" i="162"/>
  <c r="H158" i="162"/>
  <c r="H109" i="162"/>
  <c r="H110" i="162"/>
  <c r="H111" i="162"/>
  <c r="H112" i="162"/>
  <c r="H113" i="162"/>
  <c r="H114" i="162"/>
  <c r="H115" i="162"/>
  <c r="H116" i="162"/>
  <c r="H117" i="162"/>
  <c r="H118" i="162"/>
  <c r="H119" i="162"/>
  <c r="H120" i="162"/>
  <c r="H121" i="162"/>
  <c r="H122" i="162"/>
  <c r="H123" i="162"/>
  <c r="H124" i="162"/>
  <c r="H125" i="162"/>
  <c r="H126" i="162"/>
  <c r="H127" i="162"/>
  <c r="H128" i="162"/>
  <c r="H129" i="162"/>
  <c r="H130" i="162"/>
  <c r="H131" i="162"/>
  <c r="H132" i="162"/>
  <c r="H133" i="162"/>
  <c r="H134" i="162"/>
  <c r="H135" i="162"/>
  <c r="H136" i="162"/>
  <c r="H207" i="162" s="1"/>
  <c r="H137" i="162"/>
  <c r="H138" i="162"/>
  <c r="H139" i="162"/>
  <c r="H140" i="162"/>
  <c r="H141" i="162"/>
  <c r="H142" i="162"/>
  <c r="H143" i="162"/>
  <c r="H144" i="162"/>
  <c r="H145" i="162"/>
  <c r="H146" i="162"/>
  <c r="H147" i="162"/>
  <c r="H81" i="162"/>
  <c r="H82" i="162"/>
  <c r="H83" i="162"/>
  <c r="H84" i="162"/>
  <c r="H85" i="162"/>
  <c r="H86" i="162"/>
  <c r="H87" i="162"/>
  <c r="H88" i="162"/>
  <c r="H89" i="162"/>
  <c r="H90" i="162"/>
  <c r="H91" i="162"/>
  <c r="H92" i="162"/>
  <c r="H93" i="162"/>
  <c r="H94" i="162"/>
  <c r="H95" i="162"/>
  <c r="H96" i="162"/>
  <c r="H97" i="162"/>
  <c r="H98" i="162"/>
  <c r="H99" i="162"/>
  <c r="H100" i="162"/>
  <c r="H101" i="162"/>
  <c r="H102" i="162"/>
  <c r="H103" i="162"/>
  <c r="H104" i="162"/>
  <c r="H105" i="162"/>
  <c r="H106" i="162"/>
  <c r="H107" i="162"/>
  <c r="H10" i="162"/>
  <c r="H11" i="162"/>
  <c r="H12" i="162"/>
  <c r="H13" i="162"/>
  <c r="H14" i="162"/>
  <c r="H15" i="162"/>
  <c r="H16" i="162"/>
  <c r="H17" i="162"/>
  <c r="H18" i="162"/>
  <c r="H19" i="162"/>
  <c r="H20" i="162"/>
  <c r="H21" i="162"/>
  <c r="H22" i="162"/>
  <c r="H23" i="162"/>
  <c r="H24" i="162"/>
  <c r="H25" i="162"/>
  <c r="H26" i="162"/>
  <c r="H27" i="162"/>
  <c r="H28" i="162"/>
  <c r="H29" i="162"/>
  <c r="H30" i="162"/>
  <c r="H31" i="162"/>
  <c r="H32" i="162"/>
  <c r="H33" i="162"/>
  <c r="H34" i="162"/>
  <c r="H35" i="162"/>
  <c r="H39" i="162"/>
  <c r="H40" i="162"/>
  <c r="H41" i="162"/>
  <c r="H42" i="162"/>
  <c r="H43" i="162"/>
  <c r="H44" i="162"/>
  <c r="H45" i="162"/>
  <c r="H46" i="162"/>
  <c r="H47" i="162"/>
  <c r="H48" i="162"/>
  <c r="H49" i="162"/>
  <c r="H50" i="162"/>
  <c r="H51" i="162"/>
  <c r="H52" i="162"/>
  <c r="H53" i="162"/>
  <c r="H54" i="162"/>
  <c r="H55" i="162"/>
  <c r="H56" i="162"/>
  <c r="H57" i="162"/>
  <c r="H58" i="162"/>
  <c r="H59" i="162"/>
  <c r="H61" i="162"/>
  <c r="H62" i="162"/>
  <c r="H63" i="162"/>
  <c r="H64" i="162"/>
  <c r="H65" i="162"/>
  <c r="H66" i="162"/>
  <c r="H67" i="162"/>
  <c r="H68" i="162"/>
  <c r="H69" i="162"/>
  <c r="H70" i="162"/>
  <c r="B208" i="162"/>
  <c r="B205" i="162"/>
  <c r="F204" i="162"/>
  <c r="B204" i="162"/>
  <c r="B203" i="162"/>
  <c r="B148" i="162"/>
  <c r="B71" i="162"/>
  <c r="B153" i="162"/>
  <c r="H152" i="162"/>
  <c r="B150" i="162"/>
  <c r="F149" i="162"/>
  <c r="B149" i="162"/>
  <c r="B76" i="162"/>
  <c r="B73" i="162"/>
  <c r="F72" i="162"/>
  <c r="B72" i="162"/>
  <c r="H75" i="162"/>
  <c r="H64" i="164"/>
  <c r="F23" i="163" l="1"/>
  <c r="H23" i="163" s="1"/>
  <c r="H72" i="163"/>
  <c r="F188" i="162"/>
  <c r="H188" i="162" s="1"/>
  <c r="H60" i="164"/>
  <c r="G9" i="224"/>
  <c r="G52" i="224" s="1"/>
  <c r="G67" i="223"/>
  <c r="G9" i="218"/>
  <c r="G76" i="218" s="1"/>
  <c r="H69" i="164" l="1"/>
  <c r="G85" i="218"/>
  <c r="G141" i="218" s="1"/>
  <c r="G150" i="218" l="1"/>
  <c r="G215" i="218" s="1"/>
  <c r="G9" i="179"/>
  <c r="G75" i="179" s="1"/>
  <c r="G9" i="177"/>
  <c r="G79" i="177" s="1"/>
  <c r="G9" i="174"/>
  <c r="G10" i="174"/>
  <c r="G11" i="174"/>
  <c r="G12" i="174"/>
  <c r="G13" i="174"/>
  <c r="G15" i="174"/>
  <c r="G16" i="174"/>
  <c r="G17" i="174"/>
  <c r="G18" i="174"/>
  <c r="G20" i="174"/>
  <c r="G22" i="174"/>
  <c r="G24" i="174"/>
  <c r="G26" i="174"/>
  <c r="G27" i="174"/>
  <c r="G9" i="173"/>
  <c r="G73" i="173" s="1"/>
  <c r="G9" i="215"/>
  <c r="G10" i="215"/>
  <c r="G11" i="215"/>
  <c r="G12" i="215"/>
  <c r="G13" i="215"/>
  <c r="G14" i="215"/>
  <c r="G15" i="215"/>
  <c r="G16" i="215"/>
  <c r="G17" i="215"/>
  <c r="G18" i="215"/>
  <c r="G19" i="215"/>
  <c r="G20" i="215"/>
  <c r="G21" i="215"/>
  <c r="G22" i="215"/>
  <c r="G23" i="215"/>
  <c r="G24" i="215"/>
  <c r="G25" i="215"/>
  <c r="G26" i="215"/>
  <c r="G27" i="215"/>
  <c r="G28" i="215"/>
  <c r="G61" i="215"/>
  <c r="G62" i="215"/>
  <c r="G63" i="215"/>
  <c r="G64" i="215"/>
  <c r="G65" i="215"/>
  <c r="G66" i="215"/>
  <c r="G67" i="215"/>
  <c r="G68" i="215"/>
  <c r="G69" i="215"/>
  <c r="G70" i="215"/>
  <c r="G71" i="215"/>
  <c r="G72" i="215"/>
  <c r="G73" i="215"/>
  <c r="G74" i="215"/>
  <c r="G75" i="215"/>
  <c r="G9" i="214"/>
  <c r="G68" i="214" l="1"/>
  <c r="G76" i="215"/>
  <c r="G12" i="213"/>
  <c r="G77" i="214" l="1"/>
  <c r="G137" i="214" s="1"/>
  <c r="G73" i="213"/>
  <c r="G82" i="213" s="1"/>
  <c r="G143" i="213" s="1"/>
  <c r="G152" i="213" s="1"/>
  <c r="G212" i="213" s="1"/>
  <c r="G221" i="213" l="1"/>
  <c r="G281" i="213" s="1"/>
  <c r="H11" i="159"/>
  <c r="H12" i="159"/>
  <c r="H13" i="159"/>
  <c r="H9" i="162"/>
  <c r="B54" i="159"/>
  <c r="H54" i="159" l="1"/>
  <c r="H71" i="162"/>
  <c r="H1" i="159" l="1"/>
  <c r="H80" i="162"/>
  <c r="G10" i="206"/>
  <c r="G11" i="206"/>
  <c r="G12" i="206"/>
  <c r="G13" i="206"/>
  <c r="G14" i="206"/>
  <c r="G9" i="206"/>
  <c r="G9" i="205"/>
  <c r="G77" i="205" s="1"/>
  <c r="G9" i="204"/>
  <c r="G78" i="204" s="1"/>
  <c r="G9" i="203"/>
  <c r="G76" i="203" s="1"/>
  <c r="G9" i="202"/>
  <c r="G79" i="202" s="1"/>
  <c r="G9" i="201"/>
  <c r="G70" i="201" s="1"/>
  <c r="H8" i="199"/>
  <c r="H8" i="198"/>
  <c r="G9" i="197"/>
  <c r="H9" i="196"/>
  <c r="H9" i="194"/>
  <c r="I9" i="193"/>
  <c r="G14" i="191"/>
  <c r="G13" i="191"/>
  <c r="G12" i="191"/>
  <c r="G11" i="191"/>
  <c r="G10" i="191"/>
  <c r="G9" i="191"/>
  <c r="G9" i="190"/>
  <c r="G76" i="190" s="1"/>
  <c r="G9" i="188"/>
  <c r="G74" i="188" s="1"/>
  <c r="G9" i="187"/>
  <c r="G75" i="187" s="1"/>
  <c r="G9" i="186"/>
  <c r="G75" i="186" s="1"/>
  <c r="G9" i="185"/>
  <c r="G71" i="185" s="1"/>
  <c r="G9" i="184"/>
  <c r="G74" i="184" s="1"/>
  <c r="G9" i="183"/>
  <c r="G71" i="183" s="1"/>
  <c r="G9" i="182"/>
  <c r="G71" i="182" s="1"/>
  <c r="G9" i="181"/>
  <c r="G62" i="181" s="1"/>
  <c r="G9" i="178"/>
  <c r="G71" i="178" s="1"/>
  <c r="G9" i="176"/>
  <c r="G77" i="176" s="1"/>
  <c r="G9" i="175"/>
  <c r="G79" i="175" s="1"/>
  <c r="G14" i="174"/>
  <c r="G73" i="174" s="1"/>
  <c r="G9" i="172"/>
  <c r="G73" i="172" s="1"/>
  <c r="B120" i="163"/>
  <c r="B264" i="162"/>
  <c r="H108" i="162"/>
  <c r="B64" i="161"/>
  <c r="H22" i="161"/>
  <c r="H14" i="161"/>
  <c r="H13" i="161"/>
  <c r="H12" i="161"/>
  <c r="H11" i="161"/>
  <c r="H10" i="161"/>
  <c r="H76" i="198" l="1"/>
  <c r="H77" i="196"/>
  <c r="H86" i="196" s="1"/>
  <c r="H139" i="196" s="1"/>
  <c r="H148" i="196" s="1"/>
  <c r="H168" i="196" s="1"/>
  <c r="H69" i="194"/>
  <c r="I65" i="193"/>
  <c r="I76" i="193" s="1"/>
  <c r="I162" i="193" s="1"/>
  <c r="H148" i="162"/>
  <c r="H73" i="200"/>
  <c r="G77" i="191"/>
  <c r="G79" i="206"/>
  <c r="G80" i="178"/>
  <c r="G130" i="178" s="1"/>
  <c r="H78" i="164"/>
  <c r="H157" i="162" l="1"/>
  <c r="H203" i="162" s="1"/>
  <c r="H212" i="162" s="1"/>
  <c r="H264" i="162" s="1"/>
  <c r="I171" i="193"/>
  <c r="I231" i="193" s="1"/>
  <c r="G139" i="178"/>
  <c r="G198" i="178" s="1"/>
  <c r="M26" i="254" l="1"/>
  <c r="M62" i="254" l="1"/>
  <c r="K109" i="275" l="1"/>
  <c r="K110" i="275"/>
  <c r="K107" i="275"/>
  <c r="K108" i="275"/>
  <c r="K111" i="275"/>
  <c r="K112" i="275"/>
  <c r="K106" i="275"/>
  <c r="H35" i="163"/>
  <c r="H68" i="163" s="1"/>
  <c r="H77" i="163" l="1"/>
  <c r="H120" i="163" s="1"/>
  <c r="K27" i="260" l="1"/>
  <c r="G27" i="260" l="1"/>
  <c r="G31" i="260"/>
  <c r="E33" i="260" s="1"/>
  <c r="G33" i="260" s="1"/>
  <c r="K31" i="260" l="1"/>
  <c r="E29" i="260"/>
  <c r="G29" i="260" s="1"/>
  <c r="G42" i="260" s="1"/>
  <c r="G69" i="261" s="1"/>
  <c r="G12" i="282" s="1"/>
  <c r="H15" i="161" l="1"/>
  <c r="H64" i="161" l="1"/>
  <c r="G70" i="254" l="1"/>
  <c r="H9" i="282" s="1" a="1"/>
  <c r="H9" i="282" s="1"/>
  <c r="G15" i="282" s="1"/>
  <c r="H17" i="282" s="1"/>
  <c r="G18" i="282" s="1"/>
  <c r="H19" i="282" s="1"/>
  <c r="G20" i="282" s="1"/>
  <c r="G21" i="282" s="1"/>
  <c r="G22" i="282" s="1"/>
  <c r="G23" i="282" s="1"/>
  <c r="H1"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tc={FEBC0E0A-BA3E-43E4-832B-34587B3EEC38}</author>
  </authors>
  <commentList>
    <comment ref="B65" authorId="0" shapeId="0" xr:uid="{FEBC0E0A-BA3E-43E4-832B-34587B3EEC38}">
      <text>
        <t>[Threaded comment]
Your version of Excel allows you to read this threaded comment; however, any edits to it will get removed if the file is opened in a newer version of Excel. Learn more: https://go.microsoft.com/fwlink/?linkid=870924
Comment:
    Do I need traffic safety officer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tc={65B8DC19-64A1-47CB-8149-E32188C6F1C5}</author>
  </authors>
  <commentList>
    <comment ref="O10" authorId="0" shapeId="0" xr:uid="{65B8DC19-64A1-47CB-8149-E32188C6F1C5}">
      <text>
        <t>[Threaded comment]
Your version of Excel allows you to read this threaded comment; however, any edits to it will get removed if the file is opened in a newer version of Excel. Learn more: https://go.microsoft.com/fwlink/?linkid=870924
Comment:
    0.7 spray rate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tc={FA3E3221-146F-47B6-A3E0-183BFC19CCE8}</author>
  </authors>
  <commentList>
    <comment ref="N170" authorId="0" shapeId="0" xr:uid="{FA3E3221-146F-47B6-A3E0-183BFC19CCE8}">
      <text>
        <t xml:space="preserve">[Threaded comment]
Your version of Excel allows you to read this threaded comment; however, any edits to it will get removed if the file is opened in a newer version of Excel. Learn more: https://go.microsoft.com/fwlink/?linkid=870924
Comment: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Nomthandazo Ndlovu</author>
  </authors>
  <commentList>
    <comment ref="F41" authorId="0" shapeId="0" xr:uid="{EA5C82F2-CFA4-4DFB-9F28-5CC78F1451F9}">
      <text>
        <r>
          <rPr>
            <b/>
            <sz val="9"/>
            <color indexed="81"/>
            <rFont val="Tahoma"/>
            <family val="2"/>
          </rPr>
          <t>Nomthandazo Ndlovu:</t>
        </r>
        <r>
          <rPr>
            <sz val="9"/>
            <color indexed="81"/>
            <rFont val="Tahoma"/>
            <family val="2"/>
          </rPr>
          <t xml:space="preserve">
from 1908</t>
        </r>
      </text>
    </comment>
    <comment ref="F53" authorId="0" shapeId="0" xr:uid="{00000000-0006-0000-3F00-000003000000}">
      <text>
        <r>
          <rPr>
            <b/>
            <sz val="9"/>
            <color indexed="81"/>
            <rFont val="Tahoma"/>
            <family val="2"/>
          </rPr>
          <t>Nomthandazo Ndlovu:</t>
        </r>
        <r>
          <rPr>
            <sz val="9"/>
            <color indexed="81"/>
            <rFont val="Tahoma"/>
            <family val="2"/>
          </rPr>
          <t xml:space="preserve">
from 1908</t>
        </r>
      </text>
    </comment>
    <comment ref="F142" authorId="0" shapeId="0" xr:uid="{00000000-0006-0000-3F00-000006000000}">
      <text>
        <r>
          <rPr>
            <b/>
            <sz val="9"/>
            <color indexed="81"/>
            <rFont val="Tahoma"/>
            <family val="2"/>
          </rPr>
          <t>Nomthandazo Ndlovu:</t>
        </r>
        <r>
          <rPr>
            <sz val="9"/>
            <color indexed="81"/>
            <rFont val="Tahoma"/>
            <family val="2"/>
          </rPr>
          <t xml:space="preserve">
no need……there is hard rock undenearth
</t>
        </r>
      </text>
    </comment>
    <comment ref="G160" authorId="0" shapeId="0" xr:uid="{00000000-0006-0000-3F00-000007000000}">
      <text>
        <r>
          <rPr>
            <b/>
            <sz val="9"/>
            <color indexed="81"/>
            <rFont val="Tahoma"/>
            <family val="2"/>
          </rPr>
          <t>Nomthandazo Ndlovu:</t>
        </r>
        <r>
          <rPr>
            <sz val="9"/>
            <color indexed="81"/>
            <rFont val="Tahoma"/>
            <family val="2"/>
          </rPr>
          <t xml:space="preserve">
from KLEIN BOESSMAN</t>
        </r>
      </text>
    </comment>
    <comment ref="H175" authorId="0" shapeId="0" xr:uid="{00000000-0006-0000-3F00-00000A000000}">
      <text>
        <r>
          <rPr>
            <b/>
            <sz val="9"/>
            <color indexed="81"/>
            <rFont val="Tahoma"/>
            <family val="2"/>
          </rPr>
          <t>Nomthandazo Ndlovu:</t>
        </r>
        <r>
          <rPr>
            <sz val="9"/>
            <color indexed="81"/>
            <rFont val="Tahoma"/>
            <family val="2"/>
          </rPr>
          <t xml:space="preserve">
FOR CHECKING</t>
        </r>
      </text>
    </comment>
    <comment ref="H177" authorId="0" shapeId="0" xr:uid="{00000000-0006-0000-3F00-00000B000000}">
      <text>
        <r>
          <rPr>
            <b/>
            <sz val="9"/>
            <color indexed="81"/>
            <rFont val="Tahoma"/>
            <family val="2"/>
          </rPr>
          <t>Nomthandazo Ndlovu:</t>
        </r>
        <r>
          <rPr>
            <sz val="9"/>
            <color indexed="81"/>
            <rFont val="Tahoma"/>
            <family val="2"/>
          </rPr>
          <t xml:space="preserve">
ALL STEEL TO BE MULTIPLIED BY 45%
</t>
        </r>
      </text>
    </comment>
    <comment ref="C193" authorId="0" shapeId="0" xr:uid="{00000000-0006-0000-3F00-00000C000000}">
      <text>
        <r>
          <rPr>
            <b/>
            <sz val="9"/>
            <color indexed="81"/>
            <rFont val="Tahoma"/>
            <family val="2"/>
          </rPr>
          <t>Nomthandazo Ndlovu:</t>
        </r>
        <r>
          <rPr>
            <sz val="9"/>
            <color indexed="81"/>
            <rFont val="Tahoma"/>
            <family val="2"/>
          </rPr>
          <t xml:space="preserve">
TO BE DELETED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<sst xmlns="http://schemas.openxmlformats.org/spreadsheetml/2006/main" count="8193" uniqueCount="3693">
  <si>
    <t>Client Line 1:</t>
  </si>
  <si>
    <t>Province of KwaZulu-Natal</t>
  </si>
  <si>
    <t>Client Line 2:</t>
  </si>
  <si>
    <t>Department of Transport</t>
  </si>
  <si>
    <t>Contract No</t>
  </si>
  <si>
    <t>ZNB02213/0000/00/HOD/INF/23/T</t>
  </si>
  <si>
    <t>Contract Description</t>
  </si>
  <si>
    <t>THE CONSTRUCTION OF MKUZE RIVER BRIDGE NO.3801 AT KM 27+440 ON MAIN ROAD P52-3 IN ZULULAND UNDER EMPANGENI REGION.</t>
  </si>
  <si>
    <t>Labour Rate /hr</t>
  </si>
  <si>
    <t xml:space="preserve"> /hr</t>
  </si>
  <si>
    <t>Summary Pages:</t>
  </si>
  <si>
    <t>Hrs /day</t>
  </si>
  <si>
    <t>A</t>
  </si>
  <si>
    <t>Labour Rate /day</t>
  </si>
  <si>
    <t xml:space="preserve"> /day</t>
  </si>
  <si>
    <t>D</t>
  </si>
  <si>
    <t>F</t>
  </si>
  <si>
    <t>G</t>
  </si>
  <si>
    <t>Contract Period:</t>
  </si>
  <si>
    <t xml:space="preserve"> months</t>
  </si>
  <si>
    <t>Contract</t>
  </si>
  <si>
    <t>Summary</t>
  </si>
  <si>
    <t>Duration</t>
  </si>
  <si>
    <t>% CPA</t>
  </si>
  <si>
    <t>30 months</t>
  </si>
  <si>
    <t>Contingencies %:</t>
  </si>
  <si>
    <t>12 months</t>
  </si>
  <si>
    <t>CPA %:</t>
  </si>
  <si>
    <t>6 months</t>
  </si>
  <si>
    <t>Bridge Start (km)</t>
  </si>
  <si>
    <t>Bridge End (km)</t>
  </si>
  <si>
    <t>Bridge Length (km)</t>
  </si>
  <si>
    <t xml:space="preserve"> km</t>
  </si>
  <si>
    <t>Contract Price Adjustment Factors:</t>
  </si>
  <si>
    <t>Default PC Sum markup %:</t>
  </si>
  <si>
    <t>Roadmarking</t>
  </si>
  <si>
    <t>Applications (No.)</t>
  </si>
  <si>
    <t>(1 or 2)</t>
  </si>
  <si>
    <t>Roadstud spacing</t>
  </si>
  <si>
    <t xml:space="preserve"> m</t>
  </si>
  <si>
    <t>Labour-intensive costs:</t>
  </si>
  <si>
    <t>Item</t>
  </si>
  <si>
    <t>Unit</t>
  </si>
  <si>
    <t>Rate</t>
  </si>
  <si>
    <t>Reference</t>
  </si>
  <si>
    <t>Productivity</t>
  </si>
  <si>
    <t>Total Carried Forward to Summary</t>
  </si>
  <si>
    <t>Pages:</t>
  </si>
  <si>
    <t>SCHEDULE A: BRIDGE</t>
  </si>
  <si>
    <t>ITEM NO</t>
  </si>
  <si>
    <t>DESCRIPTION</t>
  </si>
  <si>
    <t>UNIT</t>
  </si>
  <si>
    <t>LI</t>
  </si>
  <si>
    <t>QUANTITY</t>
  </si>
  <si>
    <t>RATE</t>
  </si>
  <si>
    <t>AMOUNT</t>
  </si>
  <si>
    <t>C1.2</t>
  </si>
  <si>
    <t>GENERAL REQUIREMENTS AND PAYMENT</t>
  </si>
  <si>
    <t>C1.2.1</t>
  </si>
  <si>
    <t>Environmental Management</t>
  </si>
  <si>
    <t>C1.2.1.1</t>
  </si>
  <si>
    <t>Monitoring of compliance with and reporting on the EMP</t>
  </si>
  <si>
    <t>month</t>
  </si>
  <si>
    <t>C1.2.1.2</t>
  </si>
  <si>
    <t>Dedicated environmental officer (if specified in the Contract Documentation)</t>
  </si>
  <si>
    <t>C1.2.2</t>
  </si>
  <si>
    <t>Programming and Reporting</t>
  </si>
  <si>
    <t>C1.2.2.4</t>
  </si>
  <si>
    <t>Submission of a Scheme 2 Full Programme</t>
  </si>
  <si>
    <t>Lump Sum</t>
  </si>
  <si>
    <t>C1.2.2.5</t>
  </si>
  <si>
    <t>Reviewing and updating a Scheme 2 Programme every month</t>
  </si>
  <si>
    <t>C1.2.2.6</t>
  </si>
  <si>
    <t>Preparation and submission of all information and reports specified in the Contract Documentation</t>
  </si>
  <si>
    <t>C1.2.5</t>
  </si>
  <si>
    <t>Safety</t>
  </si>
  <si>
    <t>C1.2.5.1</t>
  </si>
  <si>
    <t>Health and safety plan</t>
  </si>
  <si>
    <t>C1.2.5.2</t>
  </si>
  <si>
    <t>Implementation of health and safety plan</t>
  </si>
  <si>
    <t>TOTAL CARRIED FORWARD</t>
  </si>
  <si>
    <t>C1.3</t>
  </si>
  <si>
    <t>CONTRACTOR'S SITE ESTABLISHMENT AND GENERAL OBLIGATIONS</t>
  </si>
  <si>
    <t>C1.3.1</t>
  </si>
  <si>
    <t>The Contractor's general obligations</t>
  </si>
  <si>
    <t>C1.3.1.1</t>
  </si>
  <si>
    <t>Fixed obligations</t>
  </si>
  <si>
    <t>C1.3.1.2</t>
  </si>
  <si>
    <t>Value-related obligations</t>
  </si>
  <si>
    <t>C1.3.1.3</t>
  </si>
  <si>
    <t>Time-related obligations</t>
  </si>
  <si>
    <t>C1.3.2</t>
  </si>
  <si>
    <t>Contract sign boards</t>
  </si>
  <si>
    <r>
      <t>m</t>
    </r>
    <r>
      <rPr>
        <vertAlign val="superscript"/>
        <sz val="10"/>
        <rFont val="Arial"/>
        <family val="2"/>
      </rPr>
      <t>2</t>
    </r>
  </si>
  <si>
    <t>TOTAL CARRIED FORWARD TO SUMMARY</t>
  </si>
  <si>
    <t>C1.4</t>
  </si>
  <si>
    <t>FACILITIES FOR THE ENGINEER</t>
  </si>
  <si>
    <t>C1.4.1</t>
  </si>
  <si>
    <t>Site accommodation</t>
  </si>
  <si>
    <t>C1.4.1.1</t>
  </si>
  <si>
    <t>Offices and conference room</t>
  </si>
  <si>
    <t>C1.4.1.3</t>
  </si>
  <si>
    <t>Open concrete working floors and verandas</t>
  </si>
  <si>
    <t>C1.4.1.4</t>
  </si>
  <si>
    <t>Roofs over open concrete working floors and verandas</t>
  </si>
  <si>
    <t>C1.4.1.5</t>
  </si>
  <si>
    <t>Store rooms inside the laboratory</t>
  </si>
  <si>
    <t>C1.4.1.6</t>
  </si>
  <si>
    <t>Car ports</t>
  </si>
  <si>
    <t>No</t>
  </si>
  <si>
    <t>C1.4.1.7</t>
  </si>
  <si>
    <t>Ablution unit (equipment as specified)</t>
  </si>
  <si>
    <t>C1.4.1.8</t>
  </si>
  <si>
    <t>Change room with a shower</t>
  </si>
  <si>
    <t>C1.4.1.9</t>
  </si>
  <si>
    <t>Kithcen unit (equipment as specified)</t>
  </si>
  <si>
    <t>C1.4.1.11</t>
  </si>
  <si>
    <t>Type B prefabricated house (equipment as specified)</t>
  </si>
  <si>
    <t>C1.4.1.12</t>
  </si>
  <si>
    <t>Type C prefabricated house (equipment as specified)</t>
  </si>
  <si>
    <t>C1.4.1.13</t>
  </si>
  <si>
    <t>Rented housing paid for by the Contractor</t>
  </si>
  <si>
    <t>Prov Sum</t>
  </si>
  <si>
    <t>C1.4.1.14</t>
  </si>
  <si>
    <t>Contractor's handling costs, profit and all other charges in respect of item C1.4.1.13</t>
  </si>
  <si>
    <t>%</t>
  </si>
  <si>
    <t>C1.4.2</t>
  </si>
  <si>
    <t>Items measured by area</t>
  </si>
  <si>
    <t>C1.4.2.1</t>
  </si>
  <si>
    <t>Shelving as specified, complete with brackets</t>
  </si>
  <si>
    <t>C1.4.2.2</t>
  </si>
  <si>
    <t>Work benches with a concrete slab top</t>
  </si>
  <si>
    <t>C1.4.2.3</t>
  </si>
  <si>
    <t>Work benches with a wooden top</t>
  </si>
  <si>
    <t>C1.4.2.4</t>
  </si>
  <si>
    <t>Constant temperature baths of concret and/or plastered brick</t>
  </si>
  <si>
    <t>C1.4.2.5</t>
  </si>
  <si>
    <t>Concrete footings and pedestals for laboratory equipment</t>
  </si>
  <si>
    <t>C1.4.2.6</t>
  </si>
  <si>
    <t>Roller blinds, opaque type</t>
  </si>
  <si>
    <t>C1.4.2.7</t>
  </si>
  <si>
    <t>Venetian blinds</t>
  </si>
  <si>
    <t>C1.4.2.8</t>
  </si>
  <si>
    <t>Notice boards</t>
  </si>
  <si>
    <t>C1.4.2.9</t>
  </si>
  <si>
    <t>White boards</t>
  </si>
  <si>
    <t>C1.4.2.11</t>
  </si>
  <si>
    <t>Galvanised wire mesh fence 1.8m high with 2.0m x1.8m storeroom gate with padlock</t>
  </si>
  <si>
    <t>SCHEDULE A: ROADWORKS</t>
  </si>
  <si>
    <t>TOTAL BROUGHT FORWARD</t>
  </si>
  <si>
    <t>C1.4.3</t>
  </si>
  <si>
    <t>Items measured by number</t>
  </si>
  <si>
    <t>C1.4.3.1</t>
  </si>
  <si>
    <t>Office swivel chair</t>
  </si>
  <si>
    <t>C1.4.3.2</t>
  </si>
  <si>
    <t>Office chair</t>
  </si>
  <si>
    <t>C1.4.3.3</t>
  </si>
  <si>
    <t>Draughtsman's stool</t>
  </si>
  <si>
    <t>C1.4.3.4</t>
  </si>
  <si>
    <t>Laboratory high chair</t>
  </si>
  <si>
    <t>C1.4.3.5</t>
  </si>
  <si>
    <t>Office desk with 3 drawers (at least one lockable drawer)</t>
  </si>
  <si>
    <t>C1.4.3.6</t>
  </si>
  <si>
    <t>Typist desk (L-shaped)</t>
  </si>
  <si>
    <t>C1.4.3.7</t>
  </si>
  <si>
    <t>Drawing table</t>
  </si>
  <si>
    <t>C1.4.3.8</t>
  </si>
  <si>
    <t>Conference table</t>
  </si>
  <si>
    <t>C1.4.3.9</t>
  </si>
  <si>
    <t>Bookcase</t>
  </si>
  <si>
    <t>C1.4.3.10</t>
  </si>
  <si>
    <t>Filling cabinet</t>
  </si>
  <si>
    <t>C1.4.3.11</t>
  </si>
  <si>
    <t>General purpose steel cabinet with shelves</t>
  </si>
  <si>
    <t>C1.4.3.12</t>
  </si>
  <si>
    <t>Wall mounted pivot plan filling system</t>
  </si>
  <si>
    <t>C1.4.3.13</t>
  </si>
  <si>
    <t>220/250 volt power outlet plug point</t>
  </si>
  <si>
    <t>C1.4.3.14</t>
  </si>
  <si>
    <t>400/231 volt 2-phase power outlet plug point</t>
  </si>
  <si>
    <t>C1.4.3.15</t>
  </si>
  <si>
    <t>Single 1 500 mm, 58 watt fluorescent tube ceilling light</t>
  </si>
  <si>
    <t>C1.4.3.16</t>
  </si>
  <si>
    <t>Single 1 500 mm, 22 watt LED tube ceilling light</t>
  </si>
  <si>
    <t>C1.4.3.17</t>
  </si>
  <si>
    <t>11 watt compact fluorescent bulb ceiling light</t>
  </si>
  <si>
    <t>C1.4.3.18</t>
  </si>
  <si>
    <t>7 watt LED bulb ceiling light</t>
  </si>
  <si>
    <t>C1.4.3.19</t>
  </si>
  <si>
    <t>Wash-hand basin</t>
  </si>
  <si>
    <t>C1.4.3.20</t>
  </si>
  <si>
    <t>Laboratory basin</t>
  </si>
  <si>
    <t>C1.4.3.21</t>
  </si>
  <si>
    <t>Extractor fan</t>
  </si>
  <si>
    <t>C1.4.3.22</t>
  </si>
  <si>
    <t>Fume cupboard</t>
  </si>
  <si>
    <t>C1.4.3.23</t>
  </si>
  <si>
    <t>Fire extinguisher 9,0 kg, dry powder type</t>
  </si>
  <si>
    <t>C1.4.3.24</t>
  </si>
  <si>
    <t>Air-conditioning unit</t>
  </si>
  <si>
    <t>C1.4.3.25</t>
  </si>
  <si>
    <t>Heater</t>
  </si>
  <si>
    <t>C1.4.3.26</t>
  </si>
  <si>
    <t>Concrete specimen curing bath</t>
  </si>
  <si>
    <t>C1.4.3.27</t>
  </si>
  <si>
    <t>Waste paper basket</t>
  </si>
  <si>
    <t>C1.4.3.28</t>
  </si>
  <si>
    <t>UPS / Voltage stabiliser</t>
  </si>
  <si>
    <t>C1.4.3.29</t>
  </si>
  <si>
    <t>A3 / A4 colour printer, copier, scanner</t>
  </si>
  <si>
    <t>C1.4.3.30</t>
  </si>
  <si>
    <t>A4 colour printer, copier, scanner</t>
  </si>
  <si>
    <t>C1.4.3.31</t>
  </si>
  <si>
    <t>Rain gauge</t>
  </si>
  <si>
    <t>C1.4.3.32</t>
  </si>
  <si>
    <t>Minimum / maximum atmospheric temperature guage</t>
  </si>
  <si>
    <t>C1.4.3.33</t>
  </si>
  <si>
    <t>Digital thermometer</t>
  </si>
  <si>
    <t>C1.4.3.35</t>
  </si>
  <si>
    <t>3,0 m aluminium straight edge complete with two measuring wedges</t>
  </si>
  <si>
    <t>C1.4.3.36</t>
  </si>
  <si>
    <t>Measuring wheel</t>
  </si>
  <si>
    <t>C1.4.3.37</t>
  </si>
  <si>
    <t>First aid kit</t>
  </si>
  <si>
    <t>C1.4.3.38</t>
  </si>
  <si>
    <t>Standpipe complete with 30m of 19 mm dia. Heavy duty hose pipe</t>
  </si>
  <si>
    <t>C1.4.4</t>
  </si>
  <si>
    <t>Prime cost items</t>
  </si>
  <si>
    <t>C1.4.4.1</t>
  </si>
  <si>
    <t>Cell phones costs, including pro-rate rentals, for calls made in connection with contract administration</t>
  </si>
  <si>
    <t>PC Sum</t>
  </si>
  <si>
    <t>C1.4.4.2</t>
  </si>
  <si>
    <t>Handling cost and profit in respect of item C1.4.4.1</t>
  </si>
  <si>
    <t>C1.4.4.5</t>
  </si>
  <si>
    <t>The provision of internet conectivity and WIFI data for Engineer's site staff</t>
  </si>
  <si>
    <t>C1.4.4.6</t>
  </si>
  <si>
    <t>Handling cost and profit in respect of item C1.4.4.5</t>
  </si>
  <si>
    <t>C1.4.4.7</t>
  </si>
  <si>
    <t>The provision of paper and ink for a combination colour printer/copier/scanner</t>
  </si>
  <si>
    <t>C1.4.4.8</t>
  </si>
  <si>
    <t>Handling cost and profit in respect of item C1.4.4.7</t>
  </si>
  <si>
    <t>C1.4.4.9</t>
  </si>
  <si>
    <t>The provision of a complete 220/250 volt single phase electrical power installation, including all poles, insulators, wiring, switchboards, mains connection, meters, etc.</t>
  </si>
  <si>
    <t>C1.4.4.10</t>
  </si>
  <si>
    <t>Handling cost and profit in respect of item C1.4.4.9</t>
  </si>
  <si>
    <t>C1.4.4.11</t>
  </si>
  <si>
    <t>The provision of a complete 440/231 volt three phase electrical power installation, including all poles, insulators, wiring, switchboards, mains connection, meters, etc.</t>
  </si>
  <si>
    <t>C1.4.4.12</t>
  </si>
  <si>
    <t>Handling cost and profit in respect of item C1.4.4.11</t>
  </si>
  <si>
    <t>C1.4.4.13</t>
  </si>
  <si>
    <t>The provision of a 440/231 volt three phase electricity generator if electricity from a power supply authority is not available on site</t>
  </si>
  <si>
    <t>C1.4.4.14</t>
  </si>
  <si>
    <t>Handling cost and profit in respect of item C1.4.4.13</t>
  </si>
  <si>
    <t>C1.4.4.15</t>
  </si>
  <si>
    <t>The provision of all gas installations required at the site offices, laboratories and at the Engineer's staff accommodation (if required), including gas storage cylinders, tubing, regulators, gas burners and shut-off cocks</t>
  </si>
  <si>
    <t>C1.4.4.16</t>
  </si>
  <si>
    <t>Handling cost and profit in respect of item C1.4.4.15</t>
  </si>
  <si>
    <t>C1.4.5</t>
  </si>
  <si>
    <t>Services at site offices, laboratories and site accommodation</t>
  </si>
  <si>
    <t>C1.4.5.1</t>
  </si>
  <si>
    <t>Fixed costs</t>
  </si>
  <si>
    <t>L/Sum</t>
  </si>
  <si>
    <t>C1.4.5.2</t>
  </si>
  <si>
    <t>Running costs</t>
  </si>
  <si>
    <t>C1.4.6</t>
  </si>
  <si>
    <t>Office Staff</t>
  </si>
  <si>
    <t>C1.4.6.2</t>
  </si>
  <si>
    <t>Technical assistant</t>
  </si>
  <si>
    <t>C1.4.7</t>
  </si>
  <si>
    <t>Site inspection transport</t>
  </si>
  <si>
    <t>C1.4.7.1</t>
  </si>
  <si>
    <t>Provision of a bus, mini-bus or combi van for site inspection purposes (specify type and size of vehicle)</t>
  </si>
  <si>
    <t>per day</t>
  </si>
  <si>
    <t>C1.4.7.2</t>
  </si>
  <si>
    <t>Travel on site</t>
  </si>
  <si>
    <t>km</t>
  </si>
  <si>
    <t>C1.4.8</t>
  </si>
  <si>
    <t>Site security measures for the Engineer's facilities</t>
  </si>
  <si>
    <t>C1.4.8.1</t>
  </si>
  <si>
    <t>Supply and installation of all required security measures at the Engineer's site offices and laboratories</t>
  </si>
  <si>
    <t>C1.4.8.2</t>
  </si>
  <si>
    <t>Provision of security gaurds / watchmen and an armed response service at the Engineer's site offices and laboratories</t>
  </si>
  <si>
    <t>C1.4.8.3</t>
  </si>
  <si>
    <t>Supply and installation of all required security measures at the Engineer's site accommodation</t>
  </si>
  <si>
    <t>C1.4.8.4</t>
  </si>
  <si>
    <t>Provision of security gaurds / watchmen and an armed response service at the Engineer's site accommodation</t>
  </si>
  <si>
    <t>C1.4.8.5</t>
  </si>
  <si>
    <t>Supply and installation of an alarm system at the Engineer's rented accommodation (No. of houses stated …...)</t>
  </si>
  <si>
    <t>C1.4.8.6</t>
  </si>
  <si>
    <t>Provision of an armed response service at the Engineer's rented accommodation (No. of houses stated …...)</t>
  </si>
  <si>
    <t>C1.5</t>
  </si>
  <si>
    <t>ACCOMMODATION OF TRAFFIC</t>
  </si>
  <si>
    <t>C1.5.2</t>
  </si>
  <si>
    <t>Accommodation of vehicular traffic</t>
  </si>
  <si>
    <t>C1.5.3</t>
  </si>
  <si>
    <t>Liaison with traffic authorities</t>
  </si>
  <si>
    <t>C1.5.4</t>
  </si>
  <si>
    <t xml:space="preserve">Construction of temporary deviations </t>
  </si>
  <si>
    <t>C1.5.5.9</t>
  </si>
  <si>
    <t>Grading of temporary deviations and existing roads used as detours</t>
  </si>
  <si>
    <t>C1.5.5.10</t>
  </si>
  <si>
    <t>Watering of temporary deviations and existing roads used as detours</t>
  </si>
  <si>
    <t>kl</t>
  </si>
  <si>
    <t>C1.5.5.11</t>
  </si>
  <si>
    <t>Other road maintenance work ordered by the Engineer</t>
  </si>
  <si>
    <t>C1.5.5.12</t>
  </si>
  <si>
    <t>Handling cost, profit and all other charges in respect of item C1.5.5.12</t>
  </si>
  <si>
    <t>C1.5.7</t>
  </si>
  <si>
    <t>Temporary traffic control facilities</t>
  </si>
  <si>
    <t>C1.5.7.1</t>
  </si>
  <si>
    <t>Delineators including mounting bases and ballast:</t>
  </si>
  <si>
    <t>(a)</t>
  </si>
  <si>
    <t>Single sided, reversible left or right (size indicated)</t>
  </si>
  <si>
    <t>(b)</t>
  </si>
  <si>
    <t>Double sided, reversible left or right (size indicated)</t>
  </si>
  <si>
    <t>C1.5.7.2</t>
  </si>
  <si>
    <t>Traffic cones, minimum height 750 mm</t>
  </si>
  <si>
    <t>C1.5.7.3</t>
  </si>
  <si>
    <t>Flagmen</t>
  </si>
  <si>
    <t>man-shift</t>
  </si>
  <si>
    <t>Flashing LED illuminated arrow board</t>
  </si>
  <si>
    <t>(c)</t>
  </si>
  <si>
    <t>Illuminated road sign - R &amp; TR series (diamter indicated)</t>
  </si>
  <si>
    <t>(d)</t>
  </si>
  <si>
    <t>Illuminated road sign - TW series (length of sides indicated)</t>
  </si>
  <si>
    <t xml:space="preserve">(e) </t>
  </si>
  <si>
    <t>Mobile variable message sign</t>
  </si>
  <si>
    <t xml:space="preserve">(f) </t>
  </si>
  <si>
    <t>Mobile variable message sign with a speed measuring and display capability</t>
  </si>
  <si>
    <t>C1.5.7.6</t>
  </si>
  <si>
    <t>Maintenance of illimuniated traffic signs:</t>
  </si>
  <si>
    <t>Sign mounted flashing amber lights (a pair of two lights mounted on a seperate backing board)</t>
  </si>
  <si>
    <t>C1.5.7.7</t>
  </si>
  <si>
    <t>Traffic calming devices:</t>
  </si>
  <si>
    <t>150 mm high x 3 m wide asphalt speed control humps</t>
  </si>
  <si>
    <t>m</t>
  </si>
  <si>
    <t>C1.5.7.9</t>
  </si>
  <si>
    <t>Cleaning of trafffic control facilities</t>
  </si>
  <si>
    <t>C1.5.8</t>
  </si>
  <si>
    <t>Traffic safety officer</t>
  </si>
  <si>
    <t>Man-month</t>
  </si>
  <si>
    <t>C1.5.9</t>
  </si>
  <si>
    <t>Traffic safety vehicle</t>
  </si>
  <si>
    <t>C1.5.11</t>
  </si>
  <si>
    <t>Provision of safety equipment for visitors</t>
  </si>
  <si>
    <t>C1.5.11.1</t>
  </si>
  <si>
    <t>Provision of reflective safety vests for visitors</t>
  </si>
  <si>
    <t>C1.5.11.2</t>
  </si>
  <si>
    <t>Provision of hard hats for visitors</t>
  </si>
  <si>
    <t>C1.6</t>
  </si>
  <si>
    <t>CLEARING AND GRUBBING</t>
  </si>
  <si>
    <t>C1.6.1</t>
  </si>
  <si>
    <t>Clearing</t>
  </si>
  <si>
    <t>C1.6.1.1</t>
  </si>
  <si>
    <t>Clearing with machines and some hand labour where necessary</t>
  </si>
  <si>
    <t>ha</t>
  </si>
  <si>
    <t>C1.6.1.2</t>
  </si>
  <si>
    <t>Clearing with hand labour only when labour enhanced work is specified</t>
  </si>
  <si>
    <t>C1.6.1.3</t>
  </si>
  <si>
    <t>Clearing for new fence lines (over a width of 2,0 m)</t>
  </si>
  <si>
    <t>C1.6.1.4</t>
  </si>
  <si>
    <t>Clearing for service trenches (over the agreed width required)</t>
  </si>
  <si>
    <t>C1.6.2</t>
  </si>
  <si>
    <t>Grubbing</t>
  </si>
  <si>
    <t>C1.6.2.3</t>
  </si>
  <si>
    <t>Grubbing by hand for new fence lines (over a width of 2,0 m)</t>
  </si>
  <si>
    <t>C1.6.2.4</t>
  </si>
  <si>
    <t>Grubbing by hand for service trenches (over the agreed width required)</t>
  </si>
  <si>
    <t>C1.6.3.1</t>
  </si>
  <si>
    <t>Removal and grubbing of large trees and tree stumps:</t>
  </si>
  <si>
    <t>Girth equal to or exceeding 1,0 m up to and including 2,0 m</t>
  </si>
  <si>
    <t>C1.6.3.2</t>
  </si>
  <si>
    <t>Girth exceeding 2,0 m up to and including 3,0 m</t>
  </si>
  <si>
    <t>C1.6.3.4</t>
  </si>
  <si>
    <t>Removal of trees in forests and plantations</t>
  </si>
  <si>
    <t>C1.6.4</t>
  </si>
  <si>
    <t>Removal of buildings and structures</t>
  </si>
  <si>
    <t>C1.6.4.1</t>
  </si>
  <si>
    <t>(Identify type and location of each building or structure with a separate sub-item)</t>
  </si>
  <si>
    <t>C1.6.5</t>
  </si>
  <si>
    <t>Spreading organic matter and covering with soil</t>
  </si>
  <si>
    <r>
      <t>m</t>
    </r>
    <r>
      <rPr>
        <vertAlign val="superscript"/>
        <sz val="10"/>
        <rFont val="Arial"/>
        <family val="2"/>
      </rPr>
      <t>3</t>
    </r>
  </si>
  <si>
    <t>C1.6.6</t>
  </si>
  <si>
    <t>Mulching selected organic matter</t>
  </si>
  <si>
    <t>C1.6.7</t>
  </si>
  <si>
    <t>Re-clearing of previously cleared areas</t>
  </si>
  <si>
    <t>C1.6.8</t>
  </si>
  <si>
    <t>Conservation of vegetation</t>
  </si>
  <si>
    <t>C1.6.8.1</t>
  </si>
  <si>
    <t>Establishment of a temporary nursery</t>
  </si>
  <si>
    <t>C1.6.8.2</t>
  </si>
  <si>
    <t>Removal, storage and maintenance of shrubs</t>
  </si>
  <si>
    <t>C1.6.8.3</t>
  </si>
  <si>
    <t>Removal, storage and maintenance of trees, girth up to and including 1,0 m</t>
  </si>
  <si>
    <t>C1.6.8.4</t>
  </si>
  <si>
    <t>Removal, storage and maintenance of trees, girth exceeding 1,0 m up to and including 2,0 m</t>
  </si>
  <si>
    <t>C1.6.8.5</t>
  </si>
  <si>
    <t>Removal, storage and maintenance of trees, girth exceeding 2,0 m up to and including 3,0 m</t>
  </si>
  <si>
    <t>C1.6.8.6</t>
  </si>
  <si>
    <t>Removal, storage and maintenance of trees, girth exceeding 3,0 m</t>
  </si>
  <si>
    <t>C1.6.9</t>
  </si>
  <si>
    <t>Conservation of topsoil</t>
  </si>
  <si>
    <t>C1.6.9.1</t>
  </si>
  <si>
    <t>Stockpilling topsoil</t>
  </si>
  <si>
    <t xml:space="preserve">LI  </t>
  </si>
  <si>
    <t>C1.7</t>
  </si>
  <si>
    <t>LOADING AND HAULING</t>
  </si>
  <si>
    <t>C1.7.1</t>
  </si>
  <si>
    <t>Loading</t>
  </si>
  <si>
    <t>C1.7.1.1</t>
  </si>
  <si>
    <t>Loading from stockpile using machines and some hand loabour where necessary</t>
  </si>
  <si>
    <t>C1.7.1.2</t>
  </si>
  <si>
    <t>Loading from heaps or windrows using machines and/some hand labour where necessary</t>
  </si>
  <si>
    <t>C1.7.1.3</t>
  </si>
  <si>
    <t>Loading by hand only from stockpile or heaps when labour ehancement work is specified or is not possible to use machines</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</si>
  <si>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</si>
  <si>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</si>
  <si>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</si>
  <si>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</si>
  <si>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</si>
  <si>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</si>
  <si>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Boulders and hard material</t>
  </si>
  <si>
    <t>C1.7.2.2</t>
  </si>
  <si>
    <t>Hauling material to spoil and off-loading it at a designated spoil or stockpile are:</t>
  </si>
  <si>
    <t>Cleared and grubbed material (organic matter and all other unsuitable or waste material)</t>
  </si>
  <si>
    <t>Soil and gravel material</t>
  </si>
  <si>
    <t>Boulders, hard material and concrete</t>
  </si>
  <si>
    <t>C2.2</t>
  </si>
  <si>
    <t>DRY SERVICES</t>
  </si>
  <si>
    <t>C2.1.1</t>
  </si>
  <si>
    <t>Supply, lay and prove ducts</t>
  </si>
  <si>
    <t>C2.2.1.1</t>
  </si>
  <si>
    <t>State for each duct the material type, class, joint type etc. (example HDPE pliable type N450 with compression couplings)</t>
  </si>
  <si>
    <t>State diameter (example 110 mm diameter (OD))</t>
  </si>
  <si>
    <t>State diameter (example 160 mm diameter (OD))</t>
  </si>
  <si>
    <t>C2.2.1.2</t>
  </si>
  <si>
    <t>State for each duct the material type, class, joint type etc.</t>
  </si>
  <si>
    <t>C2.2.2</t>
  </si>
  <si>
    <t>Extra over item C2.2.1 for the provision of split ducts</t>
  </si>
  <si>
    <t>C2.2.2.1</t>
  </si>
  <si>
    <t>State for each duct the material type, class, etc.</t>
  </si>
  <si>
    <t>C2.2.2.2</t>
  </si>
  <si>
    <t xml:space="preserve">State diameter </t>
  </si>
  <si>
    <t>C2.2.3</t>
  </si>
  <si>
    <t>Lay and prove ducts provided by others</t>
  </si>
  <si>
    <t>C2.2.3.1</t>
  </si>
  <si>
    <t>State for each duct to be laid the material type</t>
  </si>
  <si>
    <t>C2.2.3.2</t>
  </si>
  <si>
    <t>C2.2.4</t>
  </si>
  <si>
    <t>Bedding for ducts compacted to 90 % of MDD (100 % for sand) using material:</t>
  </si>
  <si>
    <t>C2.2.4.1</t>
  </si>
  <si>
    <t>Selected from the excavated trench material</t>
  </si>
  <si>
    <r>
      <t>m</t>
    </r>
    <r>
      <rPr>
        <sz val="10"/>
        <rFont val="Calibri"/>
        <family val="2"/>
      </rPr>
      <t>³</t>
    </r>
  </si>
  <si>
    <t>C2.2.4.2</t>
  </si>
  <si>
    <t>Selected from other excavations on site</t>
  </si>
  <si>
    <t>C2.2.4.3</t>
  </si>
  <si>
    <t>Selected from approved borrow areas</t>
  </si>
  <si>
    <t>C2.2.4.4</t>
  </si>
  <si>
    <t>Selected from sources provided by the Contractor</t>
  </si>
  <si>
    <t>C2.2.4.5</t>
  </si>
  <si>
    <t>From commercial sources</t>
  </si>
  <si>
    <t>Non-cohesive material (state material type)</t>
  </si>
  <si>
    <t>Crushed stone material (state material type)</t>
  </si>
  <si>
    <t>C2.2.4.6</t>
  </si>
  <si>
    <t>Extra over items C2.2.4.1 to C2.2.4.5 for stabilising material with cement</t>
  </si>
  <si>
    <t>C2.2.4.7</t>
  </si>
  <si>
    <t>Cement (state class/type of cement) for stabilising bedding</t>
  </si>
  <si>
    <t>kg</t>
  </si>
  <si>
    <t>C2.2.5</t>
  </si>
  <si>
    <t>Concrete for bedding and encasement of ducts</t>
  </si>
  <si>
    <t>C2.2.5.1</t>
  </si>
  <si>
    <t>Concrete bedding (state class of concrete)</t>
  </si>
  <si>
    <t>C2.2.5.2</t>
  </si>
  <si>
    <t>Concrete encasement of ducts (state class of concrete)</t>
  </si>
  <si>
    <t>C2.2.6</t>
  </si>
  <si>
    <t>Duct accessories (markers, marking, draw wires and end caps etc.)</t>
  </si>
  <si>
    <t>C2.2.6.1</t>
  </si>
  <si>
    <t>Duct markers (state type)</t>
  </si>
  <si>
    <t>C2.2.6.2</t>
  </si>
  <si>
    <t>Duct marking (state type)</t>
  </si>
  <si>
    <t>C2.2.6.3</t>
  </si>
  <si>
    <t>Draw wires (state type)</t>
  </si>
  <si>
    <t>C2.2.6.4</t>
  </si>
  <si>
    <t>End caps or plugs (state type)</t>
  </si>
  <si>
    <t>C2.2.6.5</t>
  </si>
  <si>
    <t>Other accessories</t>
  </si>
  <si>
    <t>State type</t>
  </si>
  <si>
    <t>C2.2.7</t>
  </si>
  <si>
    <t>Handholes, manholes and access chambers for ducts</t>
  </si>
  <si>
    <t>C2.2.7.1</t>
  </si>
  <si>
    <t>Handholes (state type and drawing reference etc.)</t>
  </si>
  <si>
    <t>State depth range (example over 1,0 m and up to 1,5 m deep)</t>
  </si>
  <si>
    <t>State depth range (example over 1,5 m and up to 2,0 m deep)</t>
  </si>
  <si>
    <t>C2.2.7.2</t>
  </si>
  <si>
    <t>Manholes (state type and drawing reference etc.)</t>
  </si>
  <si>
    <t>State depth range</t>
  </si>
  <si>
    <t>C2.2.7.3</t>
  </si>
  <si>
    <t>Access chambers (state type and drawing reference etc.)</t>
  </si>
  <si>
    <t>C2.2.7.4</t>
  </si>
  <si>
    <t>Other structures</t>
  </si>
  <si>
    <t>State type, depth range and drawing reference etc.</t>
  </si>
  <si>
    <t>C2.2.8</t>
  </si>
  <si>
    <t>Covers and frames for duct handholes, manholes and access chambers</t>
  </si>
  <si>
    <t>C2.2.8.1</t>
  </si>
  <si>
    <t>State type, strength class and size of cover and frame</t>
  </si>
  <si>
    <t>C2.2.8.2</t>
  </si>
  <si>
    <t>C2.2.8.3</t>
  </si>
  <si>
    <t>C2.2.8.4</t>
  </si>
  <si>
    <t>Etc., insert additional items as required</t>
  </si>
  <si>
    <t>C2.2.9</t>
  </si>
  <si>
    <t>Install duct handhole, manhole and access chamber covers and frames provided by others</t>
  </si>
  <si>
    <t>C2.2.9.1</t>
  </si>
  <si>
    <t>C2.2.9.2</t>
  </si>
  <si>
    <t>C2.2.9.3</t>
  </si>
  <si>
    <t>C2.2.9.4</t>
  </si>
  <si>
    <t>C2.3</t>
  </si>
  <si>
    <t>WET SERVICES</t>
  </si>
  <si>
    <t>C2.3.1</t>
  </si>
  <si>
    <t>Supply, lay, joint and test sewers</t>
  </si>
  <si>
    <t>C2.3.1.1</t>
  </si>
  <si>
    <t>State for each sewer the pipe material type, class, joint type and the class of bedding etc.</t>
  </si>
  <si>
    <t>State diameter</t>
  </si>
  <si>
    <t>C2.3.1.2</t>
  </si>
  <si>
    <t>C2.3.1.3</t>
  </si>
  <si>
    <t>Etc, insert additional items as required</t>
  </si>
  <si>
    <t>C2.3.2</t>
  </si>
  <si>
    <t>Extra over item C2.3.1 for sewer specials</t>
  </si>
  <si>
    <t>C2.3.2.1</t>
  </si>
  <si>
    <t>State for each sewer special the type, class, etc.</t>
  </si>
  <si>
    <t>C2.3.2.2</t>
  </si>
  <si>
    <t>C2.3.2.3</t>
  </si>
  <si>
    <t>C2.3.3</t>
  </si>
  <si>
    <t>Bedding for sewers (Class B and C) and fill blanket compacted to 90 % of MDD (100 % for sand)</t>
  </si>
  <si>
    <t>C2.3.3.1</t>
  </si>
  <si>
    <t>Bedding using selected granular material</t>
  </si>
  <si>
    <t>From the excavated trench material</t>
  </si>
  <si>
    <t>From other excavations on site</t>
  </si>
  <si>
    <t>From approved borrow areas</t>
  </si>
  <si>
    <t>( d)</t>
  </si>
  <si>
    <t>From sources provided by the Contractor</t>
  </si>
  <si>
    <t>(e)</t>
  </si>
  <si>
    <t>C2.3.3.2</t>
  </si>
  <si>
    <t>Selected fill blanket material</t>
  </si>
  <si>
    <t>( e)</t>
  </si>
  <si>
    <t>C2.3.3.3</t>
  </si>
  <si>
    <t>Extra over items C2.3.3.1(a) to C2.3.3.1(c) and C2.3.3.2(a) to C2.3.3.2(c) for screening material</t>
  </si>
  <si>
    <t>C2.3.4</t>
  </si>
  <si>
    <t>Concrete for bedding (Class A) and encasement for sewers</t>
  </si>
  <si>
    <t>C2.3.4.1</t>
  </si>
  <si>
    <t>Concrete (Class A) bedding (state class of concrete)</t>
  </si>
  <si>
    <t>C2.3.4.2</t>
  </si>
  <si>
    <t>Concrete encasement (state class of concrete)</t>
  </si>
  <si>
    <t>C2.3.5</t>
  </si>
  <si>
    <t>Manholes, inspection chambers and cleaning eyes for sewers</t>
  </si>
  <si>
    <t>C2.3.5.1</t>
  </si>
  <si>
    <t>State pipe size and depth range</t>
  </si>
  <si>
    <t>C2.3.5.2</t>
  </si>
  <si>
    <t>Extra over item C2.3.5.1 for backdrops for manholes (state type and drawing reference etc.)</t>
  </si>
  <si>
    <t>C2.3.5.3</t>
  </si>
  <si>
    <t>Inspection chambers (state type and drawing reference etc.)</t>
  </si>
  <si>
    <t>C2.3.5.4</t>
  </si>
  <si>
    <t>Cleaning eyes (state type and drawing reference etc.)</t>
  </si>
  <si>
    <t>C2.3.5.5</t>
  </si>
  <si>
    <t>Other structures (state type and drawing reference etc.)</t>
  </si>
  <si>
    <t>C2.3.6</t>
  </si>
  <si>
    <t>Covers and frames for sewer manholes, inspection chambers and other structures</t>
  </si>
  <si>
    <t>C2.3.6.1</t>
  </si>
  <si>
    <t>C2.3.6.2</t>
  </si>
  <si>
    <t>C2.3.6.3</t>
  </si>
  <si>
    <t>C2.3.6.4</t>
  </si>
  <si>
    <t>C2.3.7</t>
  </si>
  <si>
    <t>Sewer accessories (anchor blocks, marker posts, plug stoppers etc.)</t>
  </si>
  <si>
    <t>C2.3.7.1</t>
  </si>
  <si>
    <t>Anchor blocks (state type and drawing reference)</t>
  </si>
  <si>
    <t>C2.3.7.2</t>
  </si>
  <si>
    <t>C2.3.7.3</t>
  </si>
  <si>
    <t>Marker posts (state type and drawing reference)</t>
  </si>
  <si>
    <t>C2.3.7.4</t>
  </si>
  <si>
    <t>Plug stoppers (state type)</t>
  </si>
  <si>
    <t>C2.3.7.5</t>
  </si>
  <si>
    <t>C2.3.8</t>
  </si>
  <si>
    <t>Sewer connections (erf and existing line connections)</t>
  </si>
  <si>
    <t>C2.3.8.1</t>
  </si>
  <si>
    <t>Erf connections (state type, depth range and drawing reference)</t>
  </si>
  <si>
    <t>Connection length (state length in metres)</t>
  </si>
  <si>
    <t>C2.3.8.2</t>
  </si>
  <si>
    <t>C2.3.8.3</t>
  </si>
  <si>
    <t>Erf connections to sewer manholes</t>
  </si>
  <si>
    <t>State type, depth range, etc.</t>
  </si>
  <si>
    <t>sum</t>
  </si>
  <si>
    <t>C2.3.8.4</t>
  </si>
  <si>
    <t>Connecting sewers to existing manholes</t>
  </si>
  <si>
    <t>State position, specification and drawing reference etc.</t>
  </si>
  <si>
    <t>Sum</t>
  </si>
  <si>
    <t>(c )</t>
  </si>
  <si>
    <t>Etc. insert additional items as required</t>
  </si>
  <si>
    <t>C2.3.8.5</t>
  </si>
  <si>
    <t>Breaking into an existing sewer and building a new manhole</t>
  </si>
  <si>
    <t>C2.3.9</t>
  </si>
  <si>
    <t>Raising and lowering existing sewer manholes</t>
  </si>
  <si>
    <t>C2.3.9.1</t>
  </si>
  <si>
    <t>Raising manholes</t>
  </si>
  <si>
    <t>State manhole type and drawing reference and height raised</t>
  </si>
  <si>
    <t>C2.3.9.2</t>
  </si>
  <si>
    <t>Lowering manholes</t>
  </si>
  <si>
    <t>State manhole type and drawing reference and height lowered</t>
  </si>
  <si>
    <t>C2.3.10</t>
  </si>
  <si>
    <t>Testing of sewer manholes</t>
  </si>
  <si>
    <t>C2.3.11</t>
  </si>
  <si>
    <t>CCTV camera inspections</t>
  </si>
  <si>
    <t>C2.3.11.1</t>
  </si>
  <si>
    <t>State pipe diameter</t>
  </si>
  <si>
    <t>C2.3.11.2</t>
  </si>
  <si>
    <t>C2.3.21</t>
  </si>
  <si>
    <t>Supply and lay water mains complete with couplings</t>
  </si>
  <si>
    <t>C2.3.21.1</t>
  </si>
  <si>
    <t>State for each water main the pipe material type, class, coupling type and the class of bedding etc.</t>
  </si>
  <si>
    <t>C2.1.22.2</t>
  </si>
  <si>
    <t>C2.3.21.3</t>
  </si>
  <si>
    <t>C2.3.22</t>
  </si>
  <si>
    <t>Extra over item C2.3.21 for supplying and fixing water main fittings or specials complete with couplings</t>
  </si>
  <si>
    <t>C2.3.22.1</t>
  </si>
  <si>
    <t>State for each water main fitting or special the type, class etc.</t>
  </si>
  <si>
    <t>C2.3.22.2</t>
  </si>
  <si>
    <t>C2.3.22.3</t>
  </si>
  <si>
    <t>C2.3.23</t>
  </si>
  <si>
    <t>Extra over item C2.3.21 for supplying and fixing water main valves</t>
  </si>
  <si>
    <t>C2.3.23.1</t>
  </si>
  <si>
    <t>State for each water main valve the type, class etc.</t>
  </si>
  <si>
    <t>C2.3.23.2</t>
  </si>
  <si>
    <t>( a)</t>
  </si>
  <si>
    <t>C2.3.23.3</t>
  </si>
  <si>
    <t>C2.3.24</t>
  </si>
  <si>
    <t>Extra over item C2.3.21 for cutting of pipes and the supplying and fixing of extra couplings</t>
  </si>
  <si>
    <t>C2.3.24.1</t>
  </si>
  <si>
    <t>State for each water main the pipe material type and coupling type</t>
  </si>
  <si>
    <t>C2.3.24.3</t>
  </si>
  <si>
    <t>C2.3.25</t>
  </si>
  <si>
    <t>Extra over items C2.3.21, C2.3.22 and C2.3.23 for supplying and installing joints with machined collars and special couplings</t>
  </si>
  <si>
    <t>C2.3.25.1</t>
  </si>
  <si>
    <t>State for each water main the pipe collar and special coupling type</t>
  </si>
  <si>
    <t>C2.1.25.2</t>
  </si>
  <si>
    <t>C2.3.25.3</t>
  </si>
  <si>
    <t>C2.3.26</t>
  </si>
  <si>
    <t>Supplying and installing pipes, specials and valves on short pipe runs</t>
  </si>
  <si>
    <t>C2.3.26.1</t>
  </si>
  <si>
    <t>State for each short run water main the pipe material type, class and class of bedding etc.</t>
  </si>
  <si>
    <t>State pipe diameter and length</t>
  </si>
  <si>
    <t>C2.3.26.2</t>
  </si>
  <si>
    <t>State for each short run water main the fitting, bend or special type, class etc.</t>
  </si>
  <si>
    <t xml:space="preserve">State  diameter </t>
  </si>
  <si>
    <t>C2.3.26.3</t>
  </si>
  <si>
    <t>C2.3.27</t>
  </si>
  <si>
    <t>Extra over item C2.3.21 for encasing (wrapping) joints</t>
  </si>
  <si>
    <t>C2.3.27.1</t>
  </si>
  <si>
    <t>State for each water main the number of joints to be encased (wrapped)</t>
  </si>
  <si>
    <t>C2.3.28</t>
  </si>
  <si>
    <t>Installation of hydrants and water meters</t>
  </si>
  <si>
    <t>C2.3.28.1</t>
  </si>
  <si>
    <t>Describe hydrant type</t>
  </si>
  <si>
    <t>C2.3.28.2</t>
  </si>
  <si>
    <t>Describe water meter type</t>
  </si>
  <si>
    <t>C2.3.28.3</t>
  </si>
  <si>
    <t>C2.3.29</t>
  </si>
  <si>
    <t>Bedding for water mains (Class B and C) and fill blanket compacted to 90 % of MDD (100 % for sand)</t>
  </si>
  <si>
    <t>C2.3.29.1</t>
  </si>
  <si>
    <t>(e )</t>
  </si>
  <si>
    <t>C2.3.29.2</t>
  </si>
  <si>
    <t>C2.3.29.3</t>
  </si>
  <si>
    <t>Extra over items C2.3.29.1(a) to C2.3.29.1(c) and C2.3.29.2(a) to C2.3.29.2(c) for screening material</t>
  </si>
  <si>
    <t>C2.3.30</t>
  </si>
  <si>
    <t>Concrete for bedding (Class A) and encasement for water mains</t>
  </si>
  <si>
    <t>C2.3.30.1</t>
  </si>
  <si>
    <t>C2.3.30.2</t>
  </si>
  <si>
    <t>C2.3.31</t>
  </si>
  <si>
    <t>Manholes, valve and hydrant chambers etc. for water mains</t>
  </si>
  <si>
    <t>C2.3.31.1</t>
  </si>
  <si>
    <t>Manholes (state type and drawing references etc.)</t>
  </si>
  <si>
    <t>C2.3.31.2</t>
  </si>
  <si>
    <t>Valve chambers (state valve type (gate valve, single or double air valve etc.) and drawing references etc.)</t>
  </si>
  <si>
    <t>C2.3.31.3</t>
  </si>
  <si>
    <t>Hydrant chambers (state type etc. and drawing references etc.)</t>
  </si>
  <si>
    <t>C2.3.31.4</t>
  </si>
  <si>
    <t>Other structures (state type etc. and drawing reference etc.)</t>
  </si>
  <si>
    <t>C2.3.32</t>
  </si>
  <si>
    <t>Covers and frames for water main manholes, valve and hydrant chambers and other structures</t>
  </si>
  <si>
    <t>C2.3.32.1</t>
  </si>
  <si>
    <t>Describe manhole or chamber and state type of cover and frame</t>
  </si>
  <si>
    <t>C2.3.32.2</t>
  </si>
  <si>
    <t>C2.3.32.3</t>
  </si>
  <si>
    <t>C2.3.32.4</t>
  </si>
  <si>
    <t>C2.3.33</t>
  </si>
  <si>
    <t>Water main accessories (anchor or thrust blocks, pedestals or marker posts etc.)</t>
  </si>
  <si>
    <t>C2.3.33.1</t>
  </si>
  <si>
    <t>Anchor or thrust blocks (state type and drawing reference)</t>
  </si>
  <si>
    <t>C2.3.33.2</t>
  </si>
  <si>
    <t>C2.3.33.3</t>
  </si>
  <si>
    <t>Pedestals (state type and drawing reference)</t>
  </si>
  <si>
    <t>C2.3.33.4</t>
  </si>
  <si>
    <t>C2.3.33.5</t>
  </si>
  <si>
    <t>Marker posts or blocks (state type and drawing reference)</t>
  </si>
  <si>
    <t>C2.3.33.6</t>
  </si>
  <si>
    <t>C2.3.34</t>
  </si>
  <si>
    <t>Connections to existing water mains</t>
  </si>
  <si>
    <t>C2.3.34.1</t>
  </si>
  <si>
    <t>State connection details</t>
  </si>
  <si>
    <t>C2.3.34.2</t>
  </si>
  <si>
    <t>C2.3.34.3</t>
  </si>
  <si>
    <t>C2.3.34.4</t>
  </si>
  <si>
    <t>C2.3.35</t>
  </si>
  <si>
    <t>Raising and lowering existing manholes or valve or hydrant chambers</t>
  </si>
  <si>
    <t>C2.3.35.1</t>
  </si>
  <si>
    <t>Raising manholes or valve of hydrant chambers</t>
  </si>
  <si>
    <t>C2.3.36</t>
  </si>
  <si>
    <t>Disinfection of potable water pipelines</t>
  </si>
  <si>
    <t>C2.3.36.1</t>
  </si>
  <si>
    <t>State diameter of pipe disinfected</t>
  </si>
  <si>
    <t>C2.3.36.2</t>
  </si>
  <si>
    <t>C2.3.36.3</t>
  </si>
  <si>
    <t>C2.4</t>
  </si>
  <si>
    <t>ENERGY AND OTHER SERVICES</t>
  </si>
  <si>
    <t>C2.4.1</t>
  </si>
  <si>
    <t>Bedding for electric power cables using material:</t>
  </si>
  <si>
    <t>C2.4.1.2</t>
  </si>
  <si>
    <t>C2.4.1.3</t>
  </si>
  <si>
    <t>C2.4.1.4</t>
  </si>
  <si>
    <t>C2.4.1.5</t>
  </si>
  <si>
    <t>Uncrushed material (state material type)</t>
  </si>
  <si>
    <t>C2.4.2</t>
  </si>
  <si>
    <t>Concrete for bedding and encasement for electric power cables</t>
  </si>
  <si>
    <t>C2.4.2.1</t>
  </si>
  <si>
    <t>Concrete bedding (Class C16/20-20 concrete)</t>
  </si>
  <si>
    <t>C2.4.2.2</t>
  </si>
  <si>
    <t>Concrete encasement of cables (Class C16/20-20 concrete)</t>
  </si>
  <si>
    <t>C2.4.3</t>
  </si>
  <si>
    <t>Cable laying accessories (warning tape, protection slabs, markers etc.)</t>
  </si>
  <si>
    <t>C2.4.3.1</t>
  </si>
  <si>
    <t>Electrical warning tape (state type)</t>
  </si>
  <si>
    <t>C2.4.3.2</t>
  </si>
  <si>
    <t>Concrete slab protection (state type and dimensions etc)</t>
  </si>
  <si>
    <t>C2.4.3.3</t>
  </si>
  <si>
    <t>Cable markers (state type)</t>
  </si>
  <si>
    <t>C2.4.3.4</t>
  </si>
  <si>
    <t>C4.3</t>
  </si>
  <si>
    <t>EXISTING ROAD MATERIALS</t>
  </si>
  <si>
    <t>C4.3.1</t>
  </si>
  <si>
    <t>Additional material investigations</t>
  </si>
  <si>
    <t>C4.3.1.1</t>
  </si>
  <si>
    <t>Cost of additional core drilling and trial pits, sampling of asphalt and laboratory testing</t>
  </si>
  <si>
    <t>C4.3.1.2</t>
  </si>
  <si>
    <t>Handling cost and profit in respect of item C4.3.1.1</t>
  </si>
  <si>
    <t>C4.3.2</t>
  </si>
  <si>
    <t>Cleaning the existing road surface</t>
  </si>
  <si>
    <t>C4.3.2.1</t>
  </si>
  <si>
    <t>Cost to clean the road surface</t>
  </si>
  <si>
    <t>C4.3.2.2</t>
  </si>
  <si>
    <t>Handling costs and profit in respect of item C4.3.2.1</t>
  </si>
  <si>
    <t>C4.3.3</t>
  </si>
  <si>
    <t>Removal of bituminous seal surfacing (thickness not exceeding 30 mm)</t>
  </si>
  <si>
    <t>C4.3.4</t>
  </si>
  <si>
    <t>Saw-cutting existing materials within the following average depth ranges</t>
  </si>
  <si>
    <t>C4.3.4.1</t>
  </si>
  <si>
    <t>Asphalt material:</t>
  </si>
  <si>
    <t xml:space="preserve">(a) </t>
  </si>
  <si>
    <t>Up to 50 mm</t>
  </si>
  <si>
    <t>Exceeding 50 mm and up to 100 mm</t>
  </si>
  <si>
    <t xml:space="preserve">(c) </t>
  </si>
  <si>
    <t>Etc, in 50 mm increments</t>
  </si>
  <si>
    <t>C4.3.4.2</t>
  </si>
  <si>
    <t>Crushed stone and gravel material:</t>
  </si>
  <si>
    <t>C4.3.4.4</t>
  </si>
  <si>
    <t>Concrete material:</t>
  </si>
  <si>
    <t>C4.3.5</t>
  </si>
  <si>
    <t>Providing the milling machine on the site</t>
  </si>
  <si>
    <t>C4.3.5.1</t>
  </si>
  <si>
    <t>Small milling machine with a cutting width of 1,2 m or smaller</t>
  </si>
  <si>
    <t>C4.3.5.2</t>
  </si>
  <si>
    <t>Large milling machine with a cutting width exceeding 1,2 m</t>
  </si>
  <si>
    <t>C4.3.6</t>
  </si>
  <si>
    <t>Milling and removal of existing asphalt layers with an average milling depth (Contractor takes ownership)</t>
  </si>
  <si>
    <t>C4.3.6.1</t>
  </si>
  <si>
    <t>Not exceeding 50 mm</t>
  </si>
  <si>
    <t>C4.3.6.2</t>
  </si>
  <si>
    <t>Exceeding 50 mm but not exceeding 100 mm</t>
  </si>
  <si>
    <t>C4.3.6.3</t>
  </si>
  <si>
    <t>Exceeding 100 mm</t>
  </si>
  <si>
    <t>C4.3.7</t>
  </si>
  <si>
    <t>Milling and removal of existing asphalt layers with an average milling depth (Employer takes ownership)</t>
  </si>
  <si>
    <t>C4.3.7.1</t>
  </si>
  <si>
    <t>C4.3.7.2</t>
  </si>
  <si>
    <t>C4.3.7.3</t>
  </si>
  <si>
    <t>C4.3.8</t>
  </si>
  <si>
    <t>Excavating material by milling</t>
  </si>
  <si>
    <t>C4.3.8.1</t>
  </si>
  <si>
    <t>Crushed stone material</t>
  </si>
  <si>
    <t>C4.3.8.2</t>
  </si>
  <si>
    <t>Cemented material</t>
  </si>
  <si>
    <t>C4.3.8.3</t>
  </si>
  <si>
    <t>Natural gravel material</t>
  </si>
  <si>
    <t>C4.3.9</t>
  </si>
  <si>
    <t>Excavating material by using conventional road construction equipment</t>
  </si>
  <si>
    <t>C4.3.9.1</t>
  </si>
  <si>
    <t>Asphalt material</t>
  </si>
  <si>
    <t>C4.3.9.2</t>
  </si>
  <si>
    <t>Crushed stone and macadam materials</t>
  </si>
  <si>
    <t>C4.3.9.3</t>
  </si>
  <si>
    <t>C4.3.9.4</t>
  </si>
  <si>
    <t>Natural gravel and sand materials</t>
  </si>
  <si>
    <t>C4.3.9.5</t>
  </si>
  <si>
    <t>Coarse fill and rock fill</t>
  </si>
  <si>
    <t>C4.3.10</t>
  </si>
  <si>
    <t>Excavating material by using labour enhanced methods of construction</t>
  </si>
  <si>
    <t>C4.3.10.1</t>
  </si>
  <si>
    <t>C4.3.10.2</t>
  </si>
  <si>
    <t>C4.3.10.3</t>
  </si>
  <si>
    <t>C4.3.10.4</t>
  </si>
  <si>
    <t>C4.3.11</t>
  </si>
  <si>
    <t>Breaking down a stabilised layer by using conventional road construction equipment</t>
  </si>
  <si>
    <t>C4.3.12</t>
  </si>
  <si>
    <t>Removing of existing concrete material within the following average depth ranges</t>
  </si>
  <si>
    <t>C4.3.12.1</t>
  </si>
  <si>
    <t>The break-up method:</t>
  </si>
  <si>
    <t>Not exceeding 150 mm</t>
  </si>
  <si>
    <t>Exceeding 150 mm but not exceeding 250 mm</t>
  </si>
  <si>
    <t>C4.3.12.2</t>
  </si>
  <si>
    <t>The break-up method using labour enhanced methods of construction:</t>
  </si>
  <si>
    <t>Not exceeding 75 mm</t>
  </si>
  <si>
    <t>Exceeding 75 mm but not exceeding 200 mm</t>
  </si>
  <si>
    <t>C4.3.12.3</t>
  </si>
  <si>
    <t>The lift-out method:</t>
  </si>
  <si>
    <t>C4.3.13</t>
  </si>
  <si>
    <t>Lifting of existing paving blocks (specify the type or size and thickness)</t>
  </si>
  <si>
    <t>C4.3.13.1</t>
  </si>
  <si>
    <t>Using construction equipment</t>
  </si>
  <si>
    <t>C4.3.13.2</t>
  </si>
  <si>
    <t>Using labour enhanced methods of construction</t>
  </si>
  <si>
    <t>C4.3.14</t>
  </si>
  <si>
    <t>Removing of existing road edging and services structures</t>
  </si>
  <si>
    <t>C4.3.14.1</t>
  </si>
  <si>
    <t>Removing of existing road edging using construction equipment:</t>
  </si>
  <si>
    <t>Kerbing and edge beams:</t>
  </si>
  <si>
    <t>(a.i)</t>
  </si>
  <si>
    <t>In situ concrete kerbing and edge beams</t>
  </si>
  <si>
    <t>(a.ii)</t>
  </si>
  <si>
    <t>Precast concrete kerbing (specify type or figure number)</t>
  </si>
  <si>
    <t>(a.iii)</t>
  </si>
  <si>
    <t>(iii) Precast concrete kerbing (specify type or figure number) and situ concrete channel</t>
  </si>
  <si>
    <t>Kerb inlets</t>
  </si>
  <si>
    <t>Grid inlets</t>
  </si>
  <si>
    <t>Etc., for other services structures</t>
  </si>
  <si>
    <t>C4.3.14.2</t>
  </si>
  <si>
    <t>Removing of existing road edging using labour enhanced methods of construction:</t>
  </si>
  <si>
    <t>Precast concrete kerbing (specify type or figure number) and situ concrete channel</t>
  </si>
  <si>
    <t>C4.3.15</t>
  </si>
  <si>
    <t>Stockpiling of road layer materials</t>
  </si>
  <si>
    <t>C4.3.15.1</t>
  </si>
  <si>
    <t>C4.3.15.2</t>
  </si>
  <si>
    <t>C4.3.15.3</t>
  </si>
  <si>
    <t>C4.3.15.4</t>
  </si>
  <si>
    <t>C4.3.15.5</t>
  </si>
  <si>
    <t>Concrete pavements</t>
  </si>
  <si>
    <t>C4.3.16</t>
  </si>
  <si>
    <t>Stacking paving blocks and road edging</t>
  </si>
  <si>
    <t>C4.3.16.1</t>
  </si>
  <si>
    <t>Paving blocks (specify type or size and thickness)</t>
  </si>
  <si>
    <t>C4.3.16.2</t>
  </si>
  <si>
    <t>Precast concrete kerbing (specify type or figure number and length of sections)</t>
  </si>
  <si>
    <t>C4.3.16.3</t>
  </si>
  <si>
    <t>Precast kerb inlets</t>
  </si>
  <si>
    <t>C4.3.16.4</t>
  </si>
  <si>
    <t>Precast manholes</t>
  </si>
  <si>
    <t>C4.3.17</t>
  </si>
  <si>
    <t>Excavate non-compliant or excess pavement layer material to spoil in sites</t>
  </si>
  <si>
    <t>C4.3.17.1</t>
  </si>
  <si>
    <t>C4.3.17.2</t>
  </si>
  <si>
    <t>Crushed stone, macadam, gravel and sand material</t>
  </si>
  <si>
    <t>C4.3.17.3</t>
  </si>
  <si>
    <t>C4.3.17.4</t>
  </si>
  <si>
    <t>Concrete material</t>
  </si>
  <si>
    <t>C4.3.18</t>
  </si>
  <si>
    <t>C4.3.18.1</t>
  </si>
  <si>
    <t>C4.3.18.2</t>
  </si>
  <si>
    <t>C4.3.18.3</t>
  </si>
  <si>
    <t>C4.3.18.4</t>
  </si>
  <si>
    <t>C4.3.19</t>
  </si>
  <si>
    <t>Spoiling of paving blocks and road edging in spoil sites designated by the Employer</t>
  </si>
  <si>
    <t>C4.3.19.1</t>
  </si>
  <si>
    <t>Paving blocks</t>
  </si>
  <si>
    <t>C4.3.19.2</t>
  </si>
  <si>
    <t>Precast and in situ concrete kerbing, edge beams and channels at precast kerbing</t>
  </si>
  <si>
    <t>C4.3.19.3</t>
  </si>
  <si>
    <t>Kerb and grid inlets, and other services structures</t>
  </si>
  <si>
    <t>C4.3.20</t>
  </si>
  <si>
    <t>Spoiling of paving blocks and road edging in spoil sites designated by the Contractor</t>
  </si>
  <si>
    <t>C4.3.20.1</t>
  </si>
  <si>
    <t>C4.3.20.2</t>
  </si>
  <si>
    <t>C4.3.20.3</t>
  </si>
  <si>
    <t>C2.1</t>
  </si>
  <si>
    <t>GENERAL REQUIREMENTS AND TRENCHING FOR SERVICES</t>
  </si>
  <si>
    <t>Location,Identification and relocation of existing services</t>
  </si>
  <si>
    <t>C2.1.1.1</t>
  </si>
  <si>
    <t>Contractors's obligations</t>
  </si>
  <si>
    <t>C2.1.1.2</t>
  </si>
  <si>
    <t>Permanent services relocation or protection work by others</t>
  </si>
  <si>
    <t>P/Sum</t>
  </si>
  <si>
    <t>C2.1.1.3</t>
  </si>
  <si>
    <t>Handling costs and profit in respect of item C2.1.1.2 above</t>
  </si>
  <si>
    <t>C2.1.1.4</t>
  </si>
  <si>
    <t>Permanent services relocation or protection work by Contractor</t>
  </si>
  <si>
    <t>C2.1.2</t>
  </si>
  <si>
    <t>Existing services, detention and verification</t>
  </si>
  <si>
    <t>C2.1.2.1</t>
  </si>
  <si>
    <t>Using specialist detection services( ground penetrating radar, radio detection etc.)</t>
  </si>
  <si>
    <t>C2.1.2.2</t>
  </si>
  <si>
    <t>Handling costs and profit in respect of item C2.1.2.1 above</t>
  </si>
  <si>
    <t>C2.1.2.3</t>
  </si>
  <si>
    <t>Survey to verify existing service positions</t>
  </si>
  <si>
    <t>1</t>
  </si>
  <si>
    <t>C2.1.2.4</t>
  </si>
  <si>
    <t>Handling costs and profit in respect of item C2.1.2.3 above</t>
  </si>
  <si>
    <t>C2.1.2.5</t>
  </si>
  <si>
    <t>Using hand excavation to locate,expose and verify services</t>
  </si>
  <si>
    <t>C2.1.3</t>
  </si>
  <si>
    <t>Obtaining construction or work permits</t>
  </si>
  <si>
    <t>C2.1.4</t>
  </si>
  <si>
    <t>Provision of guarantees or deposits for services</t>
  </si>
  <si>
    <t>C2.1.4.1</t>
  </si>
  <si>
    <t xml:space="preserve">Providing guarantees and deposits </t>
  </si>
  <si>
    <t>C2.1.4.2</t>
  </si>
  <si>
    <t>Handling costs and profit in respect of item C2.1.4.1 above</t>
  </si>
  <si>
    <t>C2.1.5</t>
  </si>
  <si>
    <t>Provision of record drawings and applicable data</t>
  </si>
  <si>
    <t>C2.1.6</t>
  </si>
  <si>
    <t>Trench excavation(in soft material)</t>
  </si>
  <si>
    <t>C2.1.6.1</t>
  </si>
  <si>
    <t xml:space="preserve">Trenches up to 1.0m wide : </t>
  </si>
  <si>
    <t>Up to 1.0m deep</t>
  </si>
  <si>
    <t>Over 1.0m and up to 2.0m deep</t>
  </si>
  <si>
    <t xml:space="preserve">Over 2.0m deep etc.to be inserted,increased by additional 1.0m depths ar required </t>
  </si>
  <si>
    <t>C2.1.6.2</t>
  </si>
  <si>
    <t xml:space="preserve">Trenches over 1.0m up to 2.0m wide : </t>
  </si>
  <si>
    <t xml:space="preserve">Over 2.0m deep etc.to be inserted,increased by additional 1.0m depths as required </t>
  </si>
  <si>
    <t>C2.1.6.3</t>
  </si>
  <si>
    <t>Trenches over 2.0m wide and up to 3.0m etc.,increased by additional 1.0m widths as required</t>
  </si>
  <si>
    <t>C2.1.7</t>
  </si>
  <si>
    <t>Extra over items C2.1.6, C2.1.8and C2.1.16 for excavating in:</t>
  </si>
  <si>
    <t>C2.1.7.1</t>
  </si>
  <si>
    <t>Hard material irrespective of depth</t>
  </si>
  <si>
    <t>C2.1.7.2</t>
  </si>
  <si>
    <t>Stabilised material irrespective of depth</t>
  </si>
  <si>
    <t>C2.1.8</t>
  </si>
  <si>
    <t>Excavations outside the normal trench profile</t>
  </si>
  <si>
    <t>C2.1.9</t>
  </si>
  <si>
    <t>Trench excavation using labour enhanced construction methods</t>
  </si>
  <si>
    <t>C2.1.9.1</t>
  </si>
  <si>
    <t xml:space="preserve">Trenches up to 1.0m wide (in soft material) : </t>
  </si>
  <si>
    <t>Over 1.0m and up to 1.5m deep</t>
  </si>
  <si>
    <t>C2.1.9.2</t>
  </si>
  <si>
    <t xml:space="preserve">Trenches over 1.0m up to 2.0m wide (in soft material) : </t>
  </si>
  <si>
    <t>C2.1.9.3</t>
  </si>
  <si>
    <t xml:space="preserve">Trenches over 1.0m up to 2.0m wide (in intermediate material) : </t>
  </si>
  <si>
    <t>C2.1.9.4</t>
  </si>
  <si>
    <t xml:space="preserve">Trenches over 1.0m up to 2.0m wide (intermediate material ) : </t>
  </si>
  <si>
    <t>C2.1.10</t>
  </si>
  <si>
    <t>Excavation in tunnels exceeding 3.0m in length in:</t>
  </si>
  <si>
    <t>C2.1.10.1</t>
  </si>
  <si>
    <t xml:space="preserve">Soft material </t>
  </si>
  <si>
    <t>C2.1.10.2</t>
  </si>
  <si>
    <t xml:space="preserve">Hard material </t>
  </si>
  <si>
    <t>C2.1.11</t>
  </si>
  <si>
    <t>Backfilling of trenches</t>
  </si>
  <si>
    <t>C2.1.11.1</t>
  </si>
  <si>
    <t>Backfill compacted tp 93% (100% for sand) of MDD (areas subject to traffic loads) using material:</t>
  </si>
  <si>
    <t xml:space="preserve">From other excavations on site </t>
  </si>
  <si>
    <t>From approved borrow sites</t>
  </si>
  <si>
    <t>From commercial sources (state material type)</t>
  </si>
  <si>
    <t>C2.1.11.2</t>
  </si>
  <si>
    <t>Backfill compacted tp 90% (100% for sand) of MDD or complying with the DCP requirements of Clause A2.1.8.2c)(areas not subject to traffic loads) using material:</t>
  </si>
  <si>
    <t>C2.1.12.1</t>
  </si>
  <si>
    <t>Backfilling additional excavations in trench floors due to poor founding conditions using:</t>
  </si>
  <si>
    <t>Geotextile (state grade or class)</t>
  </si>
  <si>
    <t>C2.1.12.2</t>
  </si>
  <si>
    <t>Concrete aggregate (37.5 aggregate size)</t>
  </si>
  <si>
    <t>C2.1.12.3</t>
  </si>
  <si>
    <t>Concrete (State class)</t>
  </si>
  <si>
    <t>C2.1.13</t>
  </si>
  <si>
    <t>Extra over item C2.1.11 for backfilling with soil cement or stabilised material</t>
  </si>
  <si>
    <t>C2.1.13.1</t>
  </si>
  <si>
    <t>Backfilling trenches using soil cement using (state type of material i.e.G5 ,G7 or G8)</t>
  </si>
  <si>
    <t>C2.1.13.2</t>
  </si>
  <si>
    <t>Backfilling trenches using soil cement using (state type of material i.e.G5 ,G7 or G8) compacted to 93% of MDD</t>
  </si>
  <si>
    <t>C2.1.13.3</t>
  </si>
  <si>
    <t>Backfilling trenches using soil cement using (state type of material i.e.G5 ,G7 or G8) compacted to 95% of MDD</t>
  </si>
  <si>
    <t>C2.1.13.4</t>
  </si>
  <si>
    <t xml:space="preserve">Cement (state class of cement) </t>
  </si>
  <si>
    <t>C2.1.14</t>
  </si>
  <si>
    <t>Extra over items C2.1.11, C2.1.12 and C2.1.13 for additional compaction of backfill</t>
  </si>
  <si>
    <t>C2.1.14.1</t>
  </si>
  <si>
    <t xml:space="preserve">Compaction increased from 90% of MDD TO 93% of MDD </t>
  </si>
  <si>
    <t>C2.1.14.2</t>
  </si>
  <si>
    <t xml:space="preserve">Compaction increased from 93% of MDD TO 95% of MDD </t>
  </si>
  <si>
    <t>C2.1.14.3</t>
  </si>
  <si>
    <t xml:space="preserve">Compaction increased from 95% of MDD TO 98% of MDD </t>
  </si>
  <si>
    <t>m³</t>
  </si>
  <si>
    <t>C2.1.15</t>
  </si>
  <si>
    <t>Stone Packing</t>
  </si>
  <si>
    <t>C2.1.15.1</t>
  </si>
  <si>
    <t xml:space="preserve">In bolsters </t>
  </si>
  <si>
    <t>In tunnels</t>
  </si>
  <si>
    <t>C2.1.16</t>
  </si>
  <si>
    <t>Subsurface drains drains in trench bottoms (Contract Documentation reference or drawing number indicated)</t>
  </si>
  <si>
    <t>C2.1.17</t>
  </si>
  <si>
    <t>Removal and desposal of spoil material from trench excavations</t>
  </si>
  <si>
    <t>C2.1.17.1</t>
  </si>
  <si>
    <t>To spoil sites provided by the Employer as indicated in the Contract Documentation or as instructed by the Engineer</t>
  </si>
  <si>
    <t>C2.1.17.2</t>
  </si>
  <si>
    <t>To spoil sites or dumping areas provided by the contractor</t>
  </si>
  <si>
    <t>C2.1.18</t>
  </si>
  <si>
    <t xml:space="preserve">Timbering , strutting and shoring </t>
  </si>
  <si>
    <t>C2.1.18.1</t>
  </si>
  <si>
    <t>Timbering,strutting and shoring left in excavations</t>
  </si>
  <si>
    <r>
      <t>m</t>
    </r>
    <r>
      <rPr>
        <sz val="10"/>
        <rFont val="Calibri"/>
        <family val="2"/>
      </rPr>
      <t>²</t>
    </r>
  </si>
  <si>
    <t>C2.1.18.2</t>
  </si>
  <si>
    <t>Timbering,strutting and shoring opposite a structure or service (state reference in Contract Documentation or indicate drawing number)</t>
  </si>
  <si>
    <t>C2.1.19</t>
  </si>
  <si>
    <t>Dealing with water during services work</t>
  </si>
  <si>
    <t>C2.1.19.1</t>
  </si>
  <si>
    <t xml:space="preserve">Dealing with surface water </t>
  </si>
  <si>
    <t>C2.1.19.2</t>
  </si>
  <si>
    <t xml:space="preserve">Dealing with subsurface water </t>
  </si>
  <si>
    <t>C2.1.20</t>
  </si>
  <si>
    <t>Specified temporary works to control water inflow( state reference in Contract Documentation or indicate drawing number etc.)</t>
  </si>
  <si>
    <t>C2.1.20.1</t>
  </si>
  <si>
    <t xml:space="preserve">Provide equipment </t>
  </si>
  <si>
    <t>C2.1.20.2</t>
  </si>
  <si>
    <t>Operate and maintenance</t>
  </si>
  <si>
    <t>lump sum</t>
  </si>
  <si>
    <t>C2.1.20.3</t>
  </si>
  <si>
    <t>Remove equipment</t>
  </si>
  <si>
    <t>C2.1.21</t>
  </si>
  <si>
    <t>Supply and Installation of sandbags in trenches</t>
  </si>
  <si>
    <t>C2.1.21.1</t>
  </si>
  <si>
    <t>Biodegradable bags ( state bag size,material type and description)</t>
  </si>
  <si>
    <t>C2.1.21.2</t>
  </si>
  <si>
    <t>Geofabric bags ( state bag size,material type and description)</t>
  </si>
  <si>
    <t>C2.1.22</t>
  </si>
  <si>
    <t>Existing services that intersect or adjoin a trench</t>
  </si>
  <si>
    <t>C2.1.22.1</t>
  </si>
  <si>
    <r>
      <t>Services that intersect a trench (angles between centre-line in plan 45</t>
    </r>
    <r>
      <rPr>
        <sz val="10"/>
        <rFont val="Calibri"/>
        <family val="2"/>
      </rPr>
      <t>°</t>
    </r>
    <r>
      <rPr>
        <sz val="10"/>
        <rFont val="Arial"/>
        <family val="2"/>
      </rPr>
      <t xml:space="preserve"> to 90</t>
    </r>
    <r>
      <rPr>
        <sz val="10"/>
        <rFont val="Calibri"/>
        <family val="2"/>
      </rPr>
      <t>°</t>
    </r>
    <r>
      <rPr>
        <sz val="10"/>
        <rFont val="Arial"/>
        <family val="2"/>
      </rPr>
      <t>)</t>
    </r>
  </si>
  <si>
    <t>State type and size of each intersecting service</t>
  </si>
  <si>
    <t>State type and size of each intersecting service etc.</t>
  </si>
  <si>
    <r>
      <t>Services that intersect a trench (parallel to or at an angle between centre-line in plan  of less than 45</t>
    </r>
    <r>
      <rPr>
        <sz val="10"/>
        <rFont val="Calibri"/>
        <family val="2"/>
      </rPr>
      <t>°</t>
    </r>
    <r>
      <rPr>
        <sz val="10"/>
        <rFont val="Arial"/>
        <family val="2"/>
      </rPr>
      <t>)</t>
    </r>
  </si>
  <si>
    <t>C2.1.23</t>
  </si>
  <si>
    <t>Reinstatement of trenches in existing surfaced roads using:</t>
  </si>
  <si>
    <t>C2.1.23.1</t>
  </si>
  <si>
    <t>Selected material (state material type and source e.g. G7 or G8, commercial/borrow pits/etc. and layer thickness) compacted to (state minimum compaction) % of MDD</t>
  </si>
  <si>
    <t>C2.1.23.2</t>
  </si>
  <si>
    <t>Subbase material (state material type and source e.g. G5 or G6, commercial/borrow pit etc. and layer thickness) compacted to (state minimum compaction) % of MDD</t>
  </si>
  <si>
    <t>C2.1.23.3</t>
  </si>
  <si>
    <t>Stabilised subbase material (state material type and source e.g. C3 or C4, commercial/borrow pit etc. and layer thickness) using (state percentage and type of stabilising agent) compacted to (state minimum compaction) % of MDD</t>
  </si>
  <si>
    <t>C2.1.23.4</t>
  </si>
  <si>
    <t>Base material (state material type and source e.g. G1 or G2, commercial/quarry etc. and layer thickness) compacted to (state minimum compaction either 102 % for G2 or 104 % for G1) % of MDD</t>
  </si>
  <si>
    <t>C2.1.23.5</t>
  </si>
  <si>
    <t>Prime coat (state type of material and application rate)</t>
  </si>
  <si>
    <t>C2.1.23.6</t>
  </si>
  <si>
    <t>Tack coat (state type of material and application rate)</t>
  </si>
  <si>
    <t>C2.1.23.7</t>
  </si>
  <si>
    <t>Asphalt material (state asphalt type e.g. continuously graded, binder type, layer thickness and minimum density)</t>
  </si>
  <si>
    <t>t</t>
  </si>
  <si>
    <t>C2.1.23.8</t>
  </si>
  <si>
    <t>Surface treatments (state surfacing type, binder type and application rate, aggregate size and application rate etc.)</t>
  </si>
  <si>
    <t>C2.1.24</t>
  </si>
  <si>
    <t>Saw-cutting before excavation</t>
  </si>
  <si>
    <t>C2.1.24.1</t>
  </si>
  <si>
    <t>Saw-cutting asphalt to an average depth:</t>
  </si>
  <si>
    <t>( c)</t>
  </si>
  <si>
    <t>Exceeding 100 mm but not exceeding 150 mm</t>
  </si>
  <si>
    <t>C2.1.24.2</t>
  </si>
  <si>
    <t>Saw-cutting concrete to an average depth:</t>
  </si>
  <si>
    <t>C2.1.24.3</t>
  </si>
  <si>
    <t>Saw-cutting materials (type of material to be specified) to an average depth: to an average depth:</t>
  </si>
  <si>
    <t>C2.1.25</t>
  </si>
  <si>
    <t>Removal of existing services:</t>
  </si>
  <si>
    <t>C2.1.25.1</t>
  </si>
  <si>
    <t>State type and size of each service (duct, pipe or cable) removed</t>
  </si>
  <si>
    <t>C2.1.25.3</t>
  </si>
  <si>
    <t>C2.1.26</t>
  </si>
  <si>
    <t>Disposal of existing service materials:</t>
  </si>
  <si>
    <t>C2.1.26.1</t>
  </si>
  <si>
    <t>State type and size of each service (duct, pipe or cable) disposed of</t>
  </si>
  <si>
    <t>C2.1.26.2</t>
  </si>
  <si>
    <t>C2.1.26.3</t>
  </si>
  <si>
    <t>C2.1.27</t>
  </si>
  <si>
    <t>Demolition of existing manholes, access chambers and other service structures consisting of:</t>
  </si>
  <si>
    <t>C2.1.27.1</t>
  </si>
  <si>
    <t>Unreinforced concrete</t>
  </si>
  <si>
    <t>C2.1.27.2</t>
  </si>
  <si>
    <t>Reinforced concrete</t>
  </si>
  <si>
    <t>C2.1.27.3</t>
  </si>
  <si>
    <t>Masonry</t>
  </si>
  <si>
    <t>LI Rate</t>
  </si>
  <si>
    <t>LI Amount</t>
  </si>
  <si>
    <t>LI Calculation</t>
  </si>
  <si>
    <t>LI Comments</t>
  </si>
  <si>
    <t>=21*17</t>
  </si>
  <si>
    <t>C3.3</t>
  </si>
  <si>
    <t>CONCRETE KERBING AND CHANNELING, ASPHALT BERMS, CHUTES, DOWNPIPES, AS WELL AS CONCRETE, STONE PITCHED AND GABION LININGS FOR OPEN DRAINS</t>
  </si>
  <si>
    <t>C3.3.2.2</t>
  </si>
  <si>
    <t xml:space="preserve">Cast in situ kerbing-channeling </t>
  </si>
  <si>
    <t>(a) SD0701/A on concrete bedding class 20/19 Mpa</t>
  </si>
  <si>
    <t>(b) SD0703/A on concrete bedding class 20/19 Mpa</t>
  </si>
  <si>
    <t>no</t>
  </si>
  <si>
    <t>C8.1</t>
  </si>
  <si>
    <t>PRIME COAT</t>
  </si>
  <si>
    <t>C8.1.1</t>
  </si>
  <si>
    <t>Prime coat:</t>
  </si>
  <si>
    <t>C8.1.1.1</t>
  </si>
  <si>
    <t>MC - 10 cut-back bitumen</t>
  </si>
  <si>
    <t>ℓ</t>
  </si>
  <si>
    <t>C8.1.1.2</t>
  </si>
  <si>
    <t>MC - 30 cut-back bitumen</t>
  </si>
  <si>
    <t>C8.1.1.3</t>
  </si>
  <si>
    <t>Inveted bitumen emulsion</t>
  </si>
  <si>
    <t>C8.1.1.4</t>
  </si>
  <si>
    <t>Cetified product containing solvents (State name)</t>
  </si>
  <si>
    <t>C8.1.1.5</t>
  </si>
  <si>
    <t>Cetified product containing no solvents (State name)</t>
  </si>
  <si>
    <t>C8.1.2</t>
  </si>
  <si>
    <t>Aggregate for blinding</t>
  </si>
  <si>
    <t>C8.1.2.1</t>
  </si>
  <si>
    <t>Natural sand</t>
  </si>
  <si>
    <t>C8.1.2.2</t>
  </si>
  <si>
    <t>Crusher sand</t>
  </si>
  <si>
    <t>C8.1.3</t>
  </si>
  <si>
    <t>Extra over item C8.1.1 for applying the prime coat accessible only to hand-held or light equipment</t>
  </si>
  <si>
    <t xml:space="preserve">                       </t>
  </si>
  <si>
    <t>C9.1</t>
  </si>
  <si>
    <t>ASPHALT LAYERS</t>
  </si>
  <si>
    <t>C9.1.1</t>
  </si>
  <si>
    <t>Asphalt mix designs</t>
  </si>
  <si>
    <t>Stone skeletal mixes:</t>
  </si>
  <si>
    <t>Continuously graded base or surfacing (state binder type and level of design)</t>
  </si>
  <si>
    <t>High modulus asphalt (EME) (state binder type and level of design)</t>
  </si>
  <si>
    <t>Stone Mastic Asphalt (SMA) (state binder type)</t>
  </si>
  <si>
    <t>Ultrathin Friction Courses (UTFC) (state binder type)</t>
  </si>
  <si>
    <t>Porous asphalt (state binder type)</t>
  </si>
  <si>
    <t>(f)</t>
  </si>
  <si>
    <t>Bitumen rubber open and gap graded mixes (state mix type)</t>
  </si>
  <si>
    <t>(g)</t>
  </si>
  <si>
    <t>Other - as stated and defined in the Contract Documentation</t>
  </si>
  <si>
    <t>C9.1.2</t>
  </si>
  <si>
    <t>Sand skeletal mixes:</t>
  </si>
  <si>
    <t>Semi-gap graded mixes (state binder type and level of design)</t>
  </si>
  <si>
    <t>Gap graded mixes (state binder type and level of design)</t>
  </si>
  <si>
    <t>Sand asphalt (state binder type and level of design)</t>
  </si>
  <si>
    <t>Construction of trial sections</t>
  </si>
  <si>
    <t>C9.1.2.1</t>
  </si>
  <si>
    <t>Asphalt layers (state mix type, layer thickness and placing technique (hand/paver))</t>
  </si>
  <si>
    <t>C9.1.2.2</t>
  </si>
  <si>
    <t>Removal of tial section where so instructed by the Engineer</t>
  </si>
  <si>
    <t>C9.1.3</t>
  </si>
  <si>
    <t>Application of bond coat</t>
  </si>
  <si>
    <t>C9.1.3.1</t>
  </si>
  <si>
    <t>Stable grade 30% net bitumen emulsion as specified. Applied with a calibrated distributer</t>
  </si>
  <si>
    <t>C9.1.3.2</t>
  </si>
  <si>
    <t>Applied in restricted ares using a portable pressure sprayer</t>
  </si>
  <si>
    <t>C9.1.3.3</t>
  </si>
  <si>
    <t>Applied by hand using brushes on all exposed transverse and longitudinal construction joints</t>
  </si>
  <si>
    <t>C9.1.3.4</t>
  </si>
  <si>
    <t>Other (state type, such as standard, modified emulsion, "trackless", Agrèment certified, or heated if applie for night work)</t>
  </si>
  <si>
    <t>C9.1.4</t>
  </si>
  <si>
    <t>Asphalt base</t>
  </si>
  <si>
    <t>C9.1.4.1</t>
  </si>
  <si>
    <t>New construction</t>
  </si>
  <si>
    <t>Stone skeletal mix - continuously graded as defined (state layer thickness, binder type, design class/level and placing technique)</t>
  </si>
  <si>
    <t>Stone skeletal mix - high modulus (EME) (state layer thickness, binder type, design class/level and placing technique)</t>
  </si>
  <si>
    <t>Sand skeletal mix - continuously graded as defined (state layer thickness, binder type, design class/level and placing technique)</t>
  </si>
  <si>
    <t>Any of the above mix types where the use of reclaimed aspjhalt has been specified (indicate maximum % recliamed asphalt or binder replacement limits)</t>
  </si>
  <si>
    <t>Any mix certified for applications by an approved agency as being fit for the purpose and as specified in the Contract Documentation</t>
  </si>
  <si>
    <t>C9.1.4.2</t>
  </si>
  <si>
    <t>Rehabilitation</t>
  </si>
  <si>
    <t>Certified: Any mixes certified for specific applications by an approved agency as being fit for the purpose and as specified in the Contract Documentation</t>
  </si>
  <si>
    <t>C9.1.5</t>
  </si>
  <si>
    <t>Asphalt surfacing</t>
  </si>
  <si>
    <t>C9.1.5.1</t>
  </si>
  <si>
    <t>Stone skeletal mix - continuously graded as defined (40mm layer thickness 80/100 pen bitumen and 10mm stone)</t>
  </si>
  <si>
    <t>Stone skeletal mix - SMA as defined (state layer thickness, binder type and placing technique)</t>
  </si>
  <si>
    <t>Stone skeletal mix - open graded as defined (state layer thickness, binder type and placing technique)</t>
  </si>
  <si>
    <t>Stone skeletal mix -gap graded as defined (state layer thickness, binder type and placing technique)</t>
  </si>
  <si>
    <t>Sand skeletal mix - semi gap graded mix (state layer thickness, binder type, design class/level and placing technique)</t>
  </si>
  <si>
    <t>Sand skeletal mix - gap graded mix (state layer thickness, binder type, design class/level and placing technique)</t>
  </si>
  <si>
    <t>(h)</t>
  </si>
  <si>
    <t>(i)</t>
  </si>
  <si>
    <t>Certified: any mixes certified for specific applications by an approved agency as being fit for the purpose and as specified in the Contract Documentation</t>
  </si>
  <si>
    <t>C9.1.5.2</t>
  </si>
  <si>
    <t>Stone skeletal mix - gap graded as defined (state layer thickness, binder type and placing technique)</t>
  </si>
  <si>
    <t>Stone skeletal mix -open graded as defined (state layer thickness, binder type and placing technique)</t>
  </si>
  <si>
    <t>C9.1.6</t>
  </si>
  <si>
    <t>Extra over items C9.1.4.1 and C9.1.5.1 for placing small quantities of asphalt of less than 10 tons specially produced as specified in terms of Clause A9.1.7.1d)</t>
  </si>
  <si>
    <t>C9.1.7</t>
  </si>
  <si>
    <t>Placing and compacting asphalt in restricted areas</t>
  </si>
  <si>
    <t>C9.1.7.1</t>
  </si>
  <si>
    <t>Extra over payment item C9.1.4.1 and C9.1.5.1 (state layer thickness, mix class, binder type, nominal maximum particle size and placing technique (hand/paver))</t>
  </si>
  <si>
    <t>C9.1.7.2</t>
  </si>
  <si>
    <t>Extra over payment item C9.1.4.2 and C9.1.5.2 (state layer thickness, mix class, binder type, nominal maximum particle size and placing technique (hand/paver))</t>
  </si>
  <si>
    <t>C9.1.8</t>
  </si>
  <si>
    <t>Surfacing of bridge decks</t>
  </si>
  <si>
    <t>C9.1.8.1</t>
  </si>
  <si>
    <t>Levelling course: Continuously graded (state mix type (stone or sand skeletal), binder type and nominal maximum particle size)</t>
  </si>
  <si>
    <t>C9.1.8.2</t>
  </si>
  <si>
    <t>Surfacing (state layer thickness, mix type (stone or sand skeletal), binder type and nominal maximum particle size and placing technique (hand/paver))</t>
  </si>
  <si>
    <t>C9.1.9</t>
  </si>
  <si>
    <t>Application of rolled in chippings (state nominal size)</t>
  </si>
  <si>
    <t>C9.1.9.1</t>
  </si>
  <si>
    <t>By means of chip spreader</t>
  </si>
  <si>
    <t>C9.1.9.2</t>
  </si>
  <si>
    <t>By hand in restricted area</t>
  </si>
  <si>
    <t>C9.1.10</t>
  </si>
  <si>
    <t>Variation rates</t>
  </si>
  <si>
    <t>C9.1.10.1</t>
  </si>
  <si>
    <t>Bitumen (state type)</t>
  </si>
  <si>
    <t>C9.1.10.2</t>
  </si>
  <si>
    <t>Aggregate</t>
  </si>
  <si>
    <t>C9.1.10.3</t>
  </si>
  <si>
    <t>Active filler (lime unless stated in Contract Documentation, or determined with mix design)</t>
  </si>
  <si>
    <t>C9.1.10.4</t>
  </si>
  <si>
    <t>Cellulose fibre (state type)</t>
  </si>
  <si>
    <t xml:space="preserve">C9.1.10.5 </t>
  </si>
  <si>
    <t>Rolled-in chippings</t>
  </si>
  <si>
    <t>C9.1.10.6</t>
  </si>
  <si>
    <t>Bituminous bond coat - net bitumen (state type)</t>
  </si>
  <si>
    <t>C9.1.11</t>
  </si>
  <si>
    <t>Asphalt warm mix technology -extra over/under rate</t>
  </si>
  <si>
    <t>C9.1.11.1</t>
  </si>
  <si>
    <t>C9.1.11.2</t>
  </si>
  <si>
    <t>C9.1.12</t>
  </si>
  <si>
    <t>Asphalt reinforcing - complete (state type)</t>
  </si>
  <si>
    <t>C9.1.13</t>
  </si>
  <si>
    <t>Coring of asphalt layers</t>
  </si>
  <si>
    <t>C9.1.13.1</t>
  </si>
  <si>
    <t>100 mm diameter</t>
  </si>
  <si>
    <t>C9.1.13.2</t>
  </si>
  <si>
    <t>150 mm diameter</t>
  </si>
  <si>
    <t>C9.1.14</t>
  </si>
  <si>
    <t>Surface regularity testing as described in Clause A9.1.8.4</t>
  </si>
  <si>
    <t>C9.1.14.1</t>
  </si>
  <si>
    <t>Establishment of equipment: (specify type) (Inertial laser profilometer, other profilometer type, e.g. ARRB Walking or Face Dipstick)</t>
  </si>
  <si>
    <t>C9.1.14.2</t>
  </si>
  <si>
    <t>Profiler Surveys utilising equipment as specified - Base layers and surfacing layers</t>
  </si>
  <si>
    <t>C9.1.15.</t>
  </si>
  <si>
    <t>Milling of bridge decks and keys adjacent to bridge decks</t>
  </si>
  <si>
    <t>C9.1.15.1</t>
  </si>
  <si>
    <t>Provision of an appropriate sized milling machine</t>
  </si>
  <si>
    <t>C9.1.15.2</t>
  </si>
  <si>
    <t>Milling of bridge decks and keys to bridge deck approaches</t>
  </si>
  <si>
    <t>C9.1.15.3</t>
  </si>
  <si>
    <t>Cleaning of milled surfaces</t>
  </si>
  <si>
    <t>C9.1.16</t>
  </si>
  <si>
    <t>Work undertaken in accordance with a Product Performance Guarantee System</t>
  </si>
  <si>
    <t>C9.1.16.1</t>
  </si>
  <si>
    <t>Provision of a Performance Guarentee</t>
  </si>
  <si>
    <t>C9.1.16.2</t>
  </si>
  <si>
    <t>Construction of pavement layer (indicate layer/s)</t>
  </si>
  <si>
    <t>ITEM No</t>
  </si>
  <si>
    <t>C12.1</t>
  </si>
  <si>
    <t>PILING</t>
  </si>
  <si>
    <t>C12.1.1</t>
  </si>
  <si>
    <t>Additional foundation investigations</t>
  </si>
  <si>
    <t>C12.1.2</t>
  </si>
  <si>
    <t>Access and drainage:</t>
  </si>
  <si>
    <t>C12.1.2.1</t>
  </si>
  <si>
    <t>Access</t>
  </si>
  <si>
    <t>C12.1.2.2</t>
  </si>
  <si>
    <t>Drainage by pumping or other means</t>
  </si>
  <si>
    <t>C12.1.3</t>
  </si>
  <si>
    <t>Establishment on site for piling (piling locations indicated (type indicated)</t>
  </si>
  <si>
    <t>C12.1.4</t>
  </si>
  <si>
    <t>Moving to, and setting up equipment at each position for installing piles (pile type indicated)</t>
  </si>
  <si>
    <t>C12.1.5</t>
  </si>
  <si>
    <t>Augered or bored holes (type specified) for piles with a diameter of (diameter indicated) through material situated within the following successive depth ranges</t>
  </si>
  <si>
    <t>C12.1.5.1</t>
  </si>
  <si>
    <t>Augered holes</t>
  </si>
  <si>
    <t>0 m up to 10 m provided for in pay item C12.1.6</t>
  </si>
  <si>
    <t>Exceeding 10 m and up to 15 m</t>
  </si>
  <si>
    <t>Etc in increments of 5,0 m depths</t>
  </si>
  <si>
    <t>C12.1.5.2</t>
  </si>
  <si>
    <t>Bored piles</t>
  </si>
  <si>
    <t>C12.1.6</t>
  </si>
  <si>
    <t>Extra over item C12.1.5 irrespective of the depth, to form augered and bored pile holes through identified materials consisting of:</t>
  </si>
  <si>
    <t>C12.1.6.1</t>
  </si>
  <si>
    <t>Coarse gravel with a matrix content of less than (max. percentage indicated)</t>
  </si>
  <si>
    <t>C12.1.6.2</t>
  </si>
  <si>
    <t>Boulders (description of and maximum size indicated)</t>
  </si>
  <si>
    <t>C12.1.6.3</t>
  </si>
  <si>
    <t>Rock formation (description and class of rock indicated)</t>
  </si>
  <si>
    <t>C12.1.7</t>
  </si>
  <si>
    <t>Driving temporary casing for driven displacement piling systems (system indicated) for forming holes for piles with a diameter of (diameter indicated) through material situated within the following successive depth ranges:</t>
  </si>
  <si>
    <t>C12.1.7.1</t>
  </si>
  <si>
    <t>0 m up to 10 m</t>
  </si>
  <si>
    <t>C12.1.7.2</t>
  </si>
  <si>
    <t>C12.1.7.3</t>
  </si>
  <si>
    <t>C12.1.8</t>
  </si>
  <si>
    <t>Forming augered or bored pile holes through unidentified materials</t>
  </si>
  <si>
    <t>C12.1.9</t>
  </si>
  <si>
    <t>Forming augered or bored pile holes through obstructions</t>
  </si>
  <si>
    <t>C12.1.10</t>
  </si>
  <si>
    <t>Provision for and maintenance of bentonite head for underslurry piles</t>
  </si>
  <si>
    <t>C12.1.18</t>
  </si>
  <si>
    <t>Manufacturing, supplying and delivering prefabricated piles (type and size indicated)</t>
  </si>
  <si>
    <t>C12.1.19</t>
  </si>
  <si>
    <t>Installation of prefabricated piles (type and size indicated) through material situated within the following successive depth ranges:</t>
  </si>
  <si>
    <t>C12.1.19.1</t>
  </si>
  <si>
    <t>C12.1.19.2</t>
  </si>
  <si>
    <t>C12.1.19.3</t>
  </si>
  <si>
    <t>C12.1.20</t>
  </si>
  <si>
    <t>Installation of self-drilling micropiles (size indicated) through material situated within the following successive depth ranges:</t>
  </si>
  <si>
    <t>C12.1.20.1</t>
  </si>
  <si>
    <t>0 m up to 9,0 m</t>
  </si>
  <si>
    <t>C12.1.20.2</t>
  </si>
  <si>
    <t>Exceeding 9,0 m and up to 15 m</t>
  </si>
  <si>
    <t>C12.1.20.3</t>
  </si>
  <si>
    <t>Etc in increments of 3,0 m depths</t>
  </si>
  <si>
    <t>C12.1.21</t>
  </si>
  <si>
    <t>Driving temporary casings for driven displacement in piling systems or install prefabricated piles through identified or unidentified materials</t>
  </si>
  <si>
    <t>C12.1.22</t>
  </si>
  <si>
    <t>Extra over item C12.1.19 for raking of prefabricated piles (type, size and rake indicated)</t>
  </si>
  <si>
    <t>C12.1.23</t>
  </si>
  <si>
    <t>Splicing/coupling prefabricated piles for lengthening (size of pile indicated)</t>
  </si>
  <si>
    <t>C12.1.24</t>
  </si>
  <si>
    <t>Stripping/cutting the pile heads (type and diameter/size of pile indicated)</t>
  </si>
  <si>
    <t>C12.1.25</t>
  </si>
  <si>
    <t>Establishment on site for the load testing of piles</t>
  </si>
  <si>
    <t>C13.1</t>
  </si>
  <si>
    <t>FOUNDATIONS</t>
  </si>
  <si>
    <t>C13.1.1</t>
  </si>
  <si>
    <t>Provision of designs and drawings of temporary works by an ECSA-registered Professional Engineer or Technologist or Geotechnical Engineer (description of works to which applicable):</t>
  </si>
  <si>
    <t>C13.1.2</t>
  </si>
  <si>
    <t>Additional foundation investigations:</t>
  </si>
  <si>
    <t>C13.1.2.1</t>
  </si>
  <si>
    <t>Provisional sum allowed for additional foundation investigations</t>
  </si>
  <si>
    <t>C13.1.2.2</t>
  </si>
  <si>
    <t>Handling costs and profit in respect of item C13.1.2.1</t>
  </si>
  <si>
    <t>C13.1.3</t>
  </si>
  <si>
    <t>Excavation:</t>
  </si>
  <si>
    <t>C13.1.3.1</t>
  </si>
  <si>
    <t>Excavating soft material situated within the following successive depth ranges:</t>
  </si>
  <si>
    <t>0 m up to 1,5 m</t>
  </si>
  <si>
    <t>&gt; 1,5 m and &lt; 3,0 m</t>
  </si>
  <si>
    <t>&gt; 3 m and &lt; 4,5 m</t>
  </si>
  <si>
    <t>C13.1.3.2</t>
  </si>
  <si>
    <t>Extra over subitem C13.1.3.1 for excavation in hard material irrespective of depth</t>
  </si>
  <si>
    <t>C13.1.3.3</t>
  </si>
  <si>
    <t>Extra over subitem C13.1.3.1 for additional excavation required by the Engineer after excavation is complete</t>
  </si>
  <si>
    <t>C13.1.3.4</t>
  </si>
  <si>
    <t>Extra over subitem C13.1.3.1 for excavation by hand</t>
  </si>
  <si>
    <t>C13.1.3.5</t>
  </si>
  <si>
    <t>Extra over subitem C13.1.3.1 for excavation in restricted areas</t>
  </si>
  <si>
    <t>C13.1.6</t>
  </si>
  <si>
    <t>C13.1.6.1</t>
  </si>
  <si>
    <t>C13.1.6.2</t>
  </si>
  <si>
    <t>Drainage</t>
  </si>
  <si>
    <t>C13.1.7</t>
  </si>
  <si>
    <t>Backfill to excavations utilising:</t>
  </si>
  <si>
    <t>C13.1.7.1</t>
  </si>
  <si>
    <t>Material from excavation</t>
  </si>
  <si>
    <t>C13.1.7.2</t>
  </si>
  <si>
    <t>Imported material</t>
  </si>
  <si>
    <t>C13.1.7.3</t>
  </si>
  <si>
    <t>Soil cement</t>
  </si>
  <si>
    <t>C13.1.8</t>
  </si>
  <si>
    <t>Backfill to excavations utilising labour:</t>
  </si>
  <si>
    <t>C13.1.8.1</t>
  </si>
  <si>
    <t>C13.1.8.2</t>
  </si>
  <si>
    <t>C13.1.8.3</t>
  </si>
  <si>
    <t>C13.1.9</t>
  </si>
  <si>
    <t>Fill within a restricted area (extra over item C5.2.2)</t>
  </si>
  <si>
    <t>C13.1.10</t>
  </si>
  <si>
    <t>Haul in excess of 1,0 km on excavated material and on material imported for backfill, foundation fill and fill for caissons</t>
  </si>
  <si>
    <r>
      <t>m</t>
    </r>
    <r>
      <rPr>
        <vertAlign val="superscript"/>
        <sz val="10"/>
        <rFont val="Arial"/>
        <family val="2"/>
      </rPr>
      <t>3</t>
    </r>
    <r>
      <rPr>
        <sz val="10"/>
        <rFont val="Arial"/>
        <family val="2"/>
      </rPr>
      <t>-km</t>
    </r>
  </si>
  <si>
    <t>C13.1.11</t>
  </si>
  <si>
    <t>Haul in excess of 50 metres on excavated material and on foundation fill for labour enhanced construction</t>
  </si>
  <si>
    <t>C13.1.12</t>
  </si>
  <si>
    <t>Overbreak in excavation in hard material:</t>
  </si>
  <si>
    <t>C13.1.13</t>
  </si>
  <si>
    <t>Overbreak in excavation in hard material for labour enhanced construction:</t>
  </si>
  <si>
    <t>C13.1.14</t>
  </si>
  <si>
    <t>Foundation fill consisting of:</t>
  </si>
  <si>
    <t>C13.1.14.1</t>
  </si>
  <si>
    <t>Rock fill</t>
  </si>
  <si>
    <t>C13.1.14.2</t>
  </si>
  <si>
    <t>Crushed-stone fill</t>
  </si>
  <si>
    <t>C13.1.14.3</t>
  </si>
  <si>
    <t>Compacted granular material</t>
  </si>
  <si>
    <t>C13.1.14.4</t>
  </si>
  <si>
    <t>Mass concrete (class 15/19)</t>
  </si>
  <si>
    <t>C13.1.14.5</t>
  </si>
  <si>
    <t>Concrete blinding (75 mm thickness and class 15/19 of blinding)</t>
  </si>
  <si>
    <t>C13.1.14.6</t>
  </si>
  <si>
    <t>Plum concrete (class indicated)</t>
  </si>
  <si>
    <t>C13.1.15</t>
  </si>
  <si>
    <t>Foundation fill placed by labour enhanced methods consisting of:</t>
  </si>
  <si>
    <t>C13.1.15.1</t>
  </si>
  <si>
    <t>C13.1.15.2</t>
  </si>
  <si>
    <t>C13.1.15.3</t>
  </si>
  <si>
    <t>C13.1.15.4</t>
  </si>
  <si>
    <t>Mass concrete (class indicated)</t>
  </si>
  <si>
    <t>C13.1.15.5</t>
  </si>
  <si>
    <t>Concrete blinding (thickness and class of concrete indicated)</t>
  </si>
  <si>
    <t>C13.1.15.6</t>
  </si>
  <si>
    <t>C13.1.16</t>
  </si>
  <si>
    <t>Establishment on site for drilling of holes and grouting of rock fissures (type of drilling indicated):</t>
  </si>
  <si>
    <t>C13.1.17</t>
  </si>
  <si>
    <t>Moving to and setting up equipment at each hole to be drilled for grouting:</t>
  </si>
  <si>
    <t>C13.1.18</t>
  </si>
  <si>
    <t>Drilling of holes for grouting (diameter and type of drilling indicated):</t>
  </si>
  <si>
    <t>C13.1.19</t>
  </si>
  <si>
    <t>Grouting of rock fissures (type of grout and for which purpose it is required indicated):</t>
  </si>
  <si>
    <t>C13.1.20</t>
  </si>
  <si>
    <t>Dowel bars:</t>
  </si>
  <si>
    <t>C13.1.20.1</t>
  </si>
  <si>
    <t>Drilling and preparation of holes (diameter and length indicated)</t>
  </si>
  <si>
    <t>C13.1.20.2</t>
  </si>
  <si>
    <r>
      <t xml:space="preserve">Supply and installation of dowel bars ((144Y25-07-2150) </t>
    </r>
    <r>
      <rPr>
        <b/>
        <sz val="10"/>
        <color theme="1"/>
        <rFont val="Arial"/>
        <family val="2"/>
      </rPr>
      <t>type, diameter, length, corrosion protection, together with type of grout, indicated)</t>
    </r>
  </si>
  <si>
    <t>C13.1.21</t>
  </si>
  <si>
    <t>Foundation lining (type of material and thickness indicated):</t>
  </si>
  <si>
    <t>C13.1.22</t>
  </si>
  <si>
    <t>Foundation lining (type of material and thickness indicated), using labour enhanced methods</t>
  </si>
  <si>
    <t>C13.1.23</t>
  </si>
  <si>
    <t>Lateral support for excavations:</t>
  </si>
  <si>
    <t>C13.1.23.1</t>
  </si>
  <si>
    <t>Excavation or fill at (indicate location)</t>
  </si>
  <si>
    <t>0 to 2,5 m depth</t>
  </si>
  <si>
    <t>2,5 to 5,0 m depth</t>
  </si>
  <si>
    <t>Etc. at other locations</t>
  </si>
  <si>
    <t>C13.1.24</t>
  </si>
  <si>
    <t>Establishment on site for constructing caissons</t>
  </si>
  <si>
    <t>C13.1.25</t>
  </si>
  <si>
    <t>Formwork for caissons (class of finish indicated)</t>
  </si>
  <si>
    <t>C13.1.26</t>
  </si>
  <si>
    <t>Steel reinforcement for caissons:</t>
  </si>
  <si>
    <t>C13.1.26.1</t>
  </si>
  <si>
    <t>Mild-steel bars</t>
  </si>
  <si>
    <t>C13.1.26.2</t>
  </si>
  <si>
    <t>High-yield-stress-steel bars (type indicated)</t>
  </si>
  <si>
    <t>C13.1.27</t>
  </si>
  <si>
    <t>Cast in situ concrete in caissons and concrete seals (class of concrete indicated)</t>
  </si>
  <si>
    <t>C13.1.28</t>
  </si>
  <si>
    <t>Cutting edge for (diameter/ size indicated) caissons</t>
  </si>
  <si>
    <t>C13.1.29</t>
  </si>
  <si>
    <t>Sinking (diameter/size indicated) caissons through material situated within the following successive depth ranges:</t>
  </si>
  <si>
    <t>C13.1.29.1</t>
  </si>
  <si>
    <t>0 m up to 5,0 m</t>
  </si>
  <si>
    <t>C13.1.29.2</t>
  </si>
  <si>
    <t>Exceeding 5,0 m and up to 10 m</t>
  </si>
  <si>
    <t>C13.1.29.3</t>
  </si>
  <si>
    <t>Etc.in increments of 5,0 m depths</t>
  </si>
  <si>
    <t>C13.1.30</t>
  </si>
  <si>
    <t>Excavation for caissons:</t>
  </si>
  <si>
    <t>C13.1.30.1</t>
  </si>
  <si>
    <t>0 m up to 2,0 m</t>
  </si>
  <si>
    <t>Exceeding 2,0 m and up to 4,0 m</t>
  </si>
  <si>
    <t>Etc in increments of 2,0 m depths</t>
  </si>
  <si>
    <t>C13.1.30.2</t>
  </si>
  <si>
    <t>Extra over subitem C13.1.24.1 for excavation in hard material irrespective of depth</t>
  </si>
  <si>
    <t>C13.1.31</t>
  </si>
  <si>
    <t>Filling the caissons</t>
  </si>
  <si>
    <t>C13.1.32</t>
  </si>
  <si>
    <t>Stripping (size of caisson indicated) caisson heads</t>
  </si>
  <si>
    <t>C13.2</t>
  </si>
  <si>
    <t>FALSEWORK, FORMWORK AND CONCRETE FINISH</t>
  </si>
  <si>
    <t>C13.2.1</t>
  </si>
  <si>
    <t>Formwork to provide (class of finish indicated as F1, F2, F3 or board) surface finish to (description of member to which applicable)</t>
  </si>
  <si>
    <t>C13.2.2</t>
  </si>
  <si>
    <t>Vertical formwork to provide :</t>
  </si>
  <si>
    <t>(a) Class F1 surface finish to:</t>
  </si>
  <si>
    <t>(i) Pier bases</t>
  </si>
  <si>
    <t>(ii) Abutment bases</t>
  </si>
  <si>
    <t>(iii) Abutment walls</t>
  </si>
  <si>
    <t>(iv) Wingwalls</t>
  </si>
  <si>
    <t>(v) Apron Slab</t>
  </si>
  <si>
    <t>(b) Class F2 surface finish to:</t>
  </si>
  <si>
    <t>(i) Pier Walls</t>
  </si>
  <si>
    <t xml:space="preserve">(ii) Abutment walls </t>
  </si>
  <si>
    <t>(iii) Pier caps sides and vertical ends</t>
  </si>
  <si>
    <t>(iv) Exposed external surfaces of deck sides</t>
  </si>
  <si>
    <t>(iv) Sides and ends of diaphragms</t>
  </si>
  <si>
    <t>(vi) Wingwalls</t>
  </si>
  <si>
    <t>() Apron Slab</t>
  </si>
  <si>
    <r>
      <t>m</t>
    </r>
    <r>
      <rPr>
        <vertAlign val="superscript"/>
        <sz val="10"/>
        <rFont val="Calibri"/>
        <family val="2"/>
      </rPr>
      <t>²</t>
    </r>
  </si>
  <si>
    <t>C13.2.3</t>
  </si>
  <si>
    <t>Horizontal formwork to provide:</t>
  </si>
  <si>
    <t>(i) Deck diaphragms</t>
  </si>
  <si>
    <t>(ii) Deck cantilever soffit</t>
  </si>
  <si>
    <t>C13.2.4</t>
  </si>
  <si>
    <t xml:space="preserve">Inclined formwork to provide: </t>
  </si>
  <si>
    <t>(a) Class F2 surface finish to:</t>
  </si>
  <si>
    <t>(i)Abutment walls</t>
  </si>
  <si>
    <t>(i) Wingwalls</t>
  </si>
  <si>
    <t>m2</t>
  </si>
  <si>
    <t>(ii)Pier cap soffit</t>
  </si>
  <si>
    <t>C13.2.5</t>
  </si>
  <si>
    <t>Permanent formwork</t>
  </si>
  <si>
    <t>(i) Deck Beam</t>
  </si>
  <si>
    <t>C13.3</t>
  </si>
  <si>
    <t>STEEL REINFORCEMENT</t>
  </si>
  <si>
    <t>C13.3.1</t>
  </si>
  <si>
    <t>(b) Reinforcement, High-yield-stress-steel bars for:</t>
  </si>
  <si>
    <t>C13.3.1.1</t>
  </si>
  <si>
    <t xml:space="preserve">Abutment </t>
  </si>
  <si>
    <t>(i) Foundation</t>
  </si>
  <si>
    <t>(ii) Walls</t>
  </si>
  <si>
    <t>(iii) Approach Slab</t>
  </si>
  <si>
    <t>Piers</t>
  </si>
  <si>
    <t>(i) Foundations</t>
  </si>
  <si>
    <t>(iii) Pier Caps</t>
  </si>
  <si>
    <t xml:space="preserve">Top Slab (Cast insitu deck slab) </t>
  </si>
  <si>
    <t>End Block</t>
  </si>
  <si>
    <t>C13.4</t>
  </si>
  <si>
    <t>CONCRETE</t>
  </si>
  <si>
    <t>C13.4.1</t>
  </si>
  <si>
    <t>Cast in situ concrete</t>
  </si>
  <si>
    <t>C13.4.1.1</t>
  </si>
  <si>
    <t>Strength concrete (Class 30/20):</t>
  </si>
  <si>
    <t xml:space="preserve">Indicate part of structure, class code and 28 day characteristic cylinder strength/characteristic compressive cube strength and nominal aggregate size </t>
  </si>
  <si>
    <t>Class 40/20</t>
  </si>
  <si>
    <t>(i) Cast in-situ deck slab</t>
  </si>
  <si>
    <r>
      <t>m</t>
    </r>
    <r>
      <rPr>
        <vertAlign val="superscript"/>
        <sz val="9"/>
        <rFont val="Arial"/>
        <family val="2"/>
      </rPr>
      <t>3</t>
    </r>
  </si>
  <si>
    <t>Class 30/20</t>
  </si>
  <si>
    <t>(ii) Pier bases</t>
  </si>
  <si>
    <t>(iii) Abutment bases</t>
  </si>
  <si>
    <t>(iv) Pier Walls</t>
  </si>
  <si>
    <t>(v) Abutment walls</t>
  </si>
  <si>
    <t>(vi) Wing walls</t>
  </si>
  <si>
    <t>(vii) Pier caps</t>
  </si>
  <si>
    <t>(ix) Approach Slab</t>
  </si>
  <si>
    <t>(x) Parrapets</t>
  </si>
  <si>
    <t>EndBlock</t>
  </si>
  <si>
    <t>m3</t>
  </si>
  <si>
    <t>(xi) Diaphragm</t>
  </si>
  <si>
    <t>13.4.9</t>
  </si>
  <si>
    <t>Manufacturing 40mpa precast beam members ( 3801-01)</t>
  </si>
  <si>
    <t>13.4.11</t>
  </si>
  <si>
    <t>Transporting and erecting of precast concrete member</t>
  </si>
  <si>
    <t>C13.4.3.3</t>
  </si>
  <si>
    <t>Prescribed-composition concrete (class P):</t>
  </si>
  <si>
    <t>Indicate part of structure, class code and 28 day characteristic cylinder strength/characteristic compressive cube strength and nominal aggregate size e.g. Piers P32/40-20</t>
  </si>
  <si>
    <t>Etc for other parts of structure</t>
  </si>
  <si>
    <t>C13.4.4</t>
  </si>
  <si>
    <t>Extra over item C13.4.2 for the protection of labour enhanced concrete from adverse environmental conditions</t>
  </si>
  <si>
    <t>C13.4.4.1</t>
  </si>
  <si>
    <t>(Class of concrete and use or position in structure stated):</t>
  </si>
  <si>
    <t>C13.4.5</t>
  </si>
  <si>
    <t>Curing and surface protection of cast in situ concrete, as and where specifically required:</t>
  </si>
  <si>
    <t>C13.4.5.1</t>
  </si>
  <si>
    <t>Indicate structural element and surface to be cured (Tenderer to specify method of curing):</t>
  </si>
  <si>
    <r>
      <t>m</t>
    </r>
    <r>
      <rPr>
        <vertAlign val="superscript"/>
        <sz val="9"/>
        <rFont val="Arial"/>
        <family val="2"/>
      </rPr>
      <t>2</t>
    </r>
  </si>
  <si>
    <t>C13.4.5.2</t>
  </si>
  <si>
    <t>Etc for other parts of structure (Tenderer to specify method of curing)</t>
  </si>
  <si>
    <t>C13.4.6</t>
  </si>
  <si>
    <t>Curing and surface protection of labour enhanced cast in situ concrete</t>
  </si>
  <si>
    <t>C13.4.6.1</t>
  </si>
  <si>
    <t>Structural element and surface to be stated (Tenderer to specify method of curing)</t>
  </si>
  <si>
    <t>C13.4.7</t>
  </si>
  <si>
    <t>No-fines concrete (class NF):</t>
  </si>
  <si>
    <t>C13.4.7.1</t>
  </si>
  <si>
    <t>Cast in situ:</t>
  </si>
  <si>
    <t>Indicate class of no-fines concrete and portion of structure or use</t>
  </si>
  <si>
    <t>Etc for other classes of no-fines concrete and other portions of structures or uses</t>
  </si>
  <si>
    <t>C13.4.7.2</t>
  </si>
  <si>
    <t>Precast:</t>
  </si>
  <si>
    <t>Indicate class of no-fines concrete and describe unit with reference to drawing:</t>
  </si>
  <si>
    <t>Etc for other classes of no-fines concrete and units of other types and sizes</t>
  </si>
  <si>
    <t>C13.4.8</t>
  </si>
  <si>
    <t>Labour enhanced no fines concrete (Class NF)</t>
  </si>
  <si>
    <t>C13.4.8.1</t>
  </si>
  <si>
    <t>Cast in situ (class and portion of structure or use stated)</t>
  </si>
  <si>
    <t>C13.4.8.2</t>
  </si>
  <si>
    <t>Precast</t>
  </si>
  <si>
    <t>C13.4.9</t>
  </si>
  <si>
    <t>Manufacturing precast concrete members (description of member with reference to drawing)</t>
  </si>
  <si>
    <t>C13.4.10</t>
  </si>
  <si>
    <t>Labour enhanced manufacture of precast concrete members (Description of member with reference to drawing)</t>
  </si>
  <si>
    <t>C13.4.11</t>
  </si>
  <si>
    <t>Transporting and erecting precast concrete members (description of member and approximate mass to be given)</t>
  </si>
  <si>
    <t>C13.4.12</t>
  </si>
  <si>
    <t>Labour enhanced transporting and erecting precast concrete members (Description of member and approximate mass to be given)</t>
  </si>
  <si>
    <t>C13.4.13</t>
  </si>
  <si>
    <t>Complete demolition and disposal of existing structural concrete elements or parts existing structures:</t>
  </si>
  <si>
    <t>C13.4.13.1</t>
  </si>
  <si>
    <t>(Member Indicated)</t>
  </si>
  <si>
    <t>C13.4.13.2</t>
  </si>
  <si>
    <t>etc. for other members</t>
  </si>
  <si>
    <t>C13.4.14</t>
  </si>
  <si>
    <t>Controlled demolition of concrete from structural elements:</t>
  </si>
  <si>
    <t>C13.4.14.1</t>
  </si>
  <si>
    <t>C13.4.14.2</t>
  </si>
  <si>
    <t>QTY</t>
  </si>
  <si>
    <t>C13.6</t>
  </si>
  <si>
    <t>BEARINGS</t>
  </si>
  <si>
    <t>C13.6.1</t>
  </si>
  <si>
    <t>Bearings:</t>
  </si>
  <si>
    <t>C13.6.1.1</t>
  </si>
  <si>
    <t>Bearings (Elastometric Bearing, ref drawing 3801-30 &amp; 3801-34)</t>
  </si>
  <si>
    <t>C13.6.1.2</t>
  </si>
  <si>
    <t>Provision of Engineering drawings of proprietary bearings and certification after installation, by an ECSA Registered Professional Engineer or Technologist.</t>
  </si>
  <si>
    <t>C13.6.2</t>
  </si>
  <si>
    <t>Concrete Hinges</t>
  </si>
  <si>
    <t>C13.6.2.1</t>
  </si>
  <si>
    <t>(Description of hinge measured per metre)</t>
  </si>
  <si>
    <t>C13.6.2.2</t>
  </si>
  <si>
    <t>(Description of hinge measured by number)</t>
  </si>
  <si>
    <t>C13.6.3</t>
  </si>
  <si>
    <t>Bearing strips (25mm Foamed Polyethylene)</t>
  </si>
  <si>
    <t>C13.6.4</t>
  </si>
  <si>
    <t xml:space="preserve">(a) Dowels or guides </t>
  </si>
  <si>
    <t xml:space="preserve">(i) Unidirectional  (ref dr. 3801-03,  Detail 03 &amp; 04) </t>
  </si>
  <si>
    <t xml:space="preserve">(ii) Multidirectional (ref dr. 3801-03,  Detail 05) </t>
  </si>
  <si>
    <t xml:space="preserve">(iii) Fixed   (ref dr. 3801-03,  Detail 06) </t>
  </si>
  <si>
    <t>C13.6.5.2</t>
  </si>
  <si>
    <t>Percentage on prime cost sum for charges and profit</t>
  </si>
  <si>
    <t>C13.6.6</t>
  </si>
  <si>
    <t>Installing the proprietary bearings (Laminated Elastometric Bearing, ref drawing 3801-30 &amp; 3801-47)</t>
  </si>
  <si>
    <t>C13.7</t>
  </si>
  <si>
    <t>JOINTS</t>
  </si>
  <si>
    <t>C13.7.1</t>
  </si>
  <si>
    <t>Expansion joints:</t>
  </si>
  <si>
    <t>C13.7.2.2</t>
  </si>
  <si>
    <t>Filled on the deck with 20mm Jointex( ref 3801-38 typical Joint Details)</t>
  </si>
  <si>
    <t>C13.7.3.2</t>
  </si>
  <si>
    <t>Unfilled on parrapet ( ref 3801-42)</t>
  </si>
  <si>
    <t xml:space="preserve">(i) Parapet </t>
  </si>
  <si>
    <t xml:space="preserve">No </t>
  </si>
  <si>
    <t>C13.7.8</t>
  </si>
  <si>
    <t>Additional water tests for joints ordered by the Engineer</t>
  </si>
  <si>
    <t>C13.8</t>
  </si>
  <si>
    <t>ANCILLARY STRUCTURAL ELEMENTS</t>
  </si>
  <si>
    <t>C13.8.1</t>
  </si>
  <si>
    <t xml:space="preserve">Concrete barriers and parapets </t>
  </si>
  <si>
    <t>C13.8.1.1</t>
  </si>
  <si>
    <t>Barriers</t>
  </si>
  <si>
    <t>C13.8.1.2 (a)</t>
  </si>
  <si>
    <t>External Parapets ( ref draw:3801-41)</t>
  </si>
  <si>
    <t>Internal Parapets  (ref draw:3801-42)</t>
  </si>
  <si>
    <t>External Parapets  (ref draw:3801-43)</t>
  </si>
  <si>
    <t>C13.8.2</t>
  </si>
  <si>
    <r>
      <t>End blocks (3000mm )</t>
    </r>
    <r>
      <rPr>
        <sz val="10"/>
        <color rgb="FFFF0000"/>
        <rFont val="Arial"/>
        <family val="2"/>
      </rPr>
      <t xml:space="preserve"> </t>
    </r>
  </si>
  <si>
    <t>C13.8.3</t>
  </si>
  <si>
    <t>Concrete transition blocks (length indicated)</t>
  </si>
  <si>
    <t>C13.8.4</t>
  </si>
  <si>
    <t>Concrete pedestrian railings</t>
  </si>
  <si>
    <t>C13.8.5</t>
  </si>
  <si>
    <t>Steel railings</t>
  </si>
  <si>
    <t>C13.8.6</t>
  </si>
  <si>
    <t>Service ducts in structures</t>
  </si>
  <si>
    <t>C13.8.6.1</t>
  </si>
  <si>
    <t xml:space="preserve">110 dia PVC </t>
  </si>
  <si>
    <t>C13.8.6.2</t>
  </si>
  <si>
    <t>Joint in ducts at bridge deck expansion joints</t>
  </si>
  <si>
    <t>C13.8.7</t>
  </si>
  <si>
    <t>Numbers for structures: (ref to drawings 3801-41 &amp; 42)</t>
  </si>
  <si>
    <t>C13.8.7.2</t>
  </si>
  <si>
    <t>Painted numbers</t>
  </si>
  <si>
    <t>C13.8.7.3</t>
  </si>
  <si>
    <t>Numbers formed in concrete</t>
  </si>
  <si>
    <t>C13.8.8</t>
  </si>
  <si>
    <t>Cast in situ no-fines concrete (class of concrete indicated)</t>
  </si>
  <si>
    <t>C13.8.9</t>
  </si>
  <si>
    <t>Precast no-fines concrete units (class of concrete and description of unit)</t>
  </si>
  <si>
    <t>C13.8.10</t>
  </si>
  <si>
    <t>Drainage pipes and weep holes:</t>
  </si>
  <si>
    <t>C13.8.10.1</t>
  </si>
  <si>
    <t>Drainage pipes:</t>
  </si>
  <si>
    <t>330 wide DN1 drainage strips ( ref:3801-30)</t>
  </si>
  <si>
    <t>C13.8.10.2</t>
  </si>
  <si>
    <t>Weep holes:</t>
  </si>
  <si>
    <t>(50mm Dia weephole at 1800mmc/c (drawing 3801-30)</t>
  </si>
  <si>
    <t>C13.8.11</t>
  </si>
  <si>
    <t>Drainage gulley’s  (drawing 3801-38)</t>
  </si>
  <si>
    <t>C13.8.12</t>
  </si>
  <si>
    <t>Synthetic-fibre filter fabric (Grade 2 Geofrabric covering Strips and Wrapped Around Netlon Pipe)</t>
  </si>
  <si>
    <t>C13.8.13</t>
  </si>
  <si>
    <t>Concrete channels adjoining structural works (size indicated)</t>
  </si>
  <si>
    <t>C13.8.15</t>
  </si>
  <si>
    <t>Drainage strips ((330mm wide DN3 Netlon Drainage strips at 1800mm C/C attached to earth face of abutment at 45% to horizontal))</t>
  </si>
  <si>
    <t>C.13.8.16</t>
  </si>
  <si>
    <t>Perforated Drainage Pipe ( M65 Netlon Drainage pipe wrapped in synthetic -filter fabric as specified in drawing -3801-30)</t>
  </si>
  <si>
    <t>C5.5</t>
  </si>
  <si>
    <t>RECONSTRUCTION OF PAVEMENT LAYERS</t>
  </si>
  <si>
    <t>C5.5.1</t>
  </si>
  <si>
    <t>Compiling and implementing M&amp; U plans for the reconstruction of an existing road pavement</t>
  </si>
  <si>
    <t>C5.5.2</t>
  </si>
  <si>
    <t>Reconstruction preparatory work</t>
  </si>
  <si>
    <t>C5.5.2.1</t>
  </si>
  <si>
    <t>Undivided carraigeway:</t>
  </si>
  <si>
    <t>Uniform section from km ____ to km ____</t>
  </si>
  <si>
    <t>Additional uniform sections</t>
  </si>
  <si>
    <t>C5.5.2.2</t>
  </si>
  <si>
    <t>Divided carraigeway:</t>
  </si>
  <si>
    <t>C5.5.3</t>
  </si>
  <si>
    <t>Construction equipment for sampling of in-situ material for mix design procedures</t>
  </si>
  <si>
    <t>C5.5.4</t>
  </si>
  <si>
    <t>Sampling of in-situ material for mix design procedure</t>
  </si>
  <si>
    <t>C5.5.5</t>
  </si>
  <si>
    <t>Construction of a trial section using a recycler</t>
  </si>
  <si>
    <t>C5.5.6</t>
  </si>
  <si>
    <t>Construction of a trial section using conventional construction equipment</t>
  </si>
  <si>
    <t>C5.5.7</t>
  </si>
  <si>
    <t>Pre-milling existing wearing course material</t>
  </si>
  <si>
    <t>C5.5.7.1</t>
  </si>
  <si>
    <t>Pre-milling an asphalt wearing course (depth of pre-milling varies between 10 mm and 40 maximum)</t>
  </si>
  <si>
    <t>C5.5.7.2</t>
  </si>
  <si>
    <t>Pre-milling an seal wearing course (depth of pre-milling varies between 10 mm and 25 mm)</t>
  </si>
  <si>
    <t>C5.5.8</t>
  </si>
  <si>
    <t>Pre-pulversing material in the existing pavement</t>
  </si>
  <si>
    <t>C5.5.8.1</t>
  </si>
  <si>
    <t>Asphalt wearing course (specify nominal depth)</t>
  </si>
  <si>
    <t>C5.5.8.2</t>
  </si>
  <si>
    <t>Crushed stone base (specify nominal depth)</t>
  </si>
  <si>
    <t>C5.5.8.3</t>
  </si>
  <si>
    <t>Stabilised crushed stone (specify nominal depth)</t>
  </si>
  <si>
    <t>C5.5.8.4</t>
  </si>
  <si>
    <t>Stabilised gravel layer (specify nominal depth)</t>
  </si>
  <si>
    <t>C5.5.9</t>
  </si>
  <si>
    <t>Temporarily blading layer material to windrow</t>
  </si>
  <si>
    <t>C5.5.10</t>
  </si>
  <si>
    <t>Roller-pass compaction of an exposed pavement layer</t>
  </si>
  <si>
    <t>C5.5.10.1</t>
  </si>
  <si>
    <t>Smooth drum vibratory rollers</t>
  </si>
  <si>
    <t>C5.5.10.2</t>
  </si>
  <si>
    <t>Other vibratory rollers (specify)</t>
  </si>
  <si>
    <t>C5.5.10.3</t>
  </si>
  <si>
    <t>Pneumatic-tyred rollers (PTR)</t>
  </si>
  <si>
    <t>C5.5.10.4</t>
  </si>
  <si>
    <t>Other rollers (specify)</t>
  </si>
  <si>
    <t>C5.5.11</t>
  </si>
  <si>
    <t>Watering the exposed pavement layer</t>
  </si>
  <si>
    <t>kℓ</t>
  </si>
  <si>
    <t>C5.5.12</t>
  </si>
  <si>
    <t>Removal of surplus material from site</t>
  </si>
  <si>
    <t>C5.5.13</t>
  </si>
  <si>
    <t>Cross mixing of material (specify nominal depth)</t>
  </si>
  <si>
    <t>C5.5.14</t>
  </si>
  <si>
    <t>In-situ reconstruction of a pavement layer using a recycler to construct a stabilised selected layer</t>
  </si>
  <si>
    <t>C5.5.14.1</t>
  </si>
  <si>
    <t>Chemically stabilised selected layer compacted to 95% of MDD:</t>
  </si>
  <si>
    <t>Using non-cemented material compacted to ____ mm thick</t>
  </si>
  <si>
    <t>Using cemented material compacted to ____ mm thick</t>
  </si>
  <si>
    <t>Using a combination of non-cemented and cemented material compcated to ____ mm thick</t>
  </si>
  <si>
    <t>Using pre-pulverised material (as per item C5.5.8) compacted to ____ mm thick</t>
  </si>
  <si>
    <t>C5.5.14.2</t>
  </si>
  <si>
    <t>Emulsion stabilised selected laye compacted to 95% MDD:</t>
  </si>
  <si>
    <t>C5.5.14.3</t>
  </si>
  <si>
    <t>Foam stabilised selected layer compacted to 95% MDD:</t>
  </si>
  <si>
    <t>C5.5.15</t>
  </si>
  <si>
    <t>In-situ reconstruction of a pavement layer using a recycler to construct a stabilised subbase layer</t>
  </si>
  <si>
    <t>C5.5.15.1</t>
  </si>
  <si>
    <t>Chemically stabilised subbase layer compated to 97% MDD:</t>
  </si>
  <si>
    <t>C5.5.15.2</t>
  </si>
  <si>
    <t>Emulsion stabilised subbase layer compacted to 97% of MDD:</t>
  </si>
  <si>
    <t>C5.5.15.3</t>
  </si>
  <si>
    <t>Foam stabilised subbase layer compacted to 97% of MDD:</t>
  </si>
  <si>
    <t>C5.5.16</t>
  </si>
  <si>
    <t>In-situ reconstruction of a pavement layer using a recycler to construct a stabilised base layer</t>
  </si>
  <si>
    <t>C5.5.16.1</t>
  </si>
  <si>
    <t>Chemically stabilised base layer compacted to 100% of MDD:</t>
  </si>
  <si>
    <t>C5.5.16.2</t>
  </si>
  <si>
    <t>Emulsion stabilised subbase layer compacted to 102% of MDD:</t>
  </si>
  <si>
    <t>C5.5.16.3</t>
  </si>
  <si>
    <t>Foam stabilised subbase layer compacted to 102% of MDD:</t>
  </si>
  <si>
    <t>C5.5.17</t>
  </si>
  <si>
    <t>In-situ reconstruction of a pavement layer using conventional construction equipment to construct a stabilised selected layer</t>
  </si>
  <si>
    <t>C5.5.17.1</t>
  </si>
  <si>
    <t>C5.5.17.2</t>
  </si>
  <si>
    <t>Emulsion stabilised selected layer compacted to 95% of MDD:</t>
  </si>
  <si>
    <t>C5.5.17.3</t>
  </si>
  <si>
    <t>Foam stabilised selected layer compacted to 95% of MDD:</t>
  </si>
  <si>
    <t>C5.5.18</t>
  </si>
  <si>
    <t>In-situ reconstruction of a pavement layer using conventional construction equipment to construct a stabalised subbase layer</t>
  </si>
  <si>
    <t>C5.5.18.1</t>
  </si>
  <si>
    <t>Chemically stabilised subbase layer compacted to 97% of MDD:</t>
  </si>
  <si>
    <t>C5.5.18.2</t>
  </si>
  <si>
    <t>C5.5.18.3</t>
  </si>
  <si>
    <t>C5.5.19</t>
  </si>
  <si>
    <t>In-situ reconstruction of a pavement layer using conventional construction equipment to construct a stabilised base layer</t>
  </si>
  <si>
    <t>C5.5.19.1</t>
  </si>
  <si>
    <t>Chemically stabilised base layer compacted to 98% of MDD:</t>
  </si>
  <si>
    <t>Emulsion stabilised base layer compacted to 102% of MDD:</t>
  </si>
  <si>
    <t>Foam stabilised base layer compacted to 102% of MDD:</t>
  </si>
  <si>
    <t>C5.5.20</t>
  </si>
  <si>
    <t>Material shortfall or make-up material</t>
  </si>
  <si>
    <t>C5.5.20.1</t>
  </si>
  <si>
    <t>For selected layer</t>
  </si>
  <si>
    <t>C5.5.20.2</t>
  </si>
  <si>
    <t>For subbase layer</t>
  </si>
  <si>
    <t>C5.5.20.3</t>
  </si>
  <si>
    <t>For base layer</t>
  </si>
  <si>
    <t>C5.5.21</t>
  </si>
  <si>
    <t>Finishing the stabilised layer</t>
  </si>
  <si>
    <t>C5.5.21.1</t>
  </si>
  <si>
    <t>Slush trial section with:</t>
  </si>
  <si>
    <t>Water</t>
  </si>
  <si>
    <t>Diluted emulsion</t>
  </si>
  <si>
    <t>C5.5.21.2</t>
  </si>
  <si>
    <t>Slush reconstructed section with</t>
  </si>
  <si>
    <t>C5.5.21.3</t>
  </si>
  <si>
    <t>Application of a diluted emulsion spray</t>
  </si>
  <si>
    <t>C5.5.22</t>
  </si>
  <si>
    <t>Excavate pavement layers for patching in existing pavements</t>
  </si>
  <si>
    <t>C5.5.22.1</t>
  </si>
  <si>
    <t>Excavate the following layers:</t>
  </si>
  <si>
    <t>Asphalt layers with a surface area:</t>
  </si>
  <si>
    <r>
      <t>Not exceeding 20 m</t>
    </r>
    <r>
      <rPr>
        <vertAlign val="superscript"/>
        <sz val="10"/>
        <rFont val="Arial"/>
        <family val="2"/>
      </rPr>
      <t>2</t>
    </r>
    <r>
      <rPr>
        <sz val="10"/>
        <rFont val="Arial"/>
        <family val="2"/>
      </rPr>
      <t>, including for edge repairs wider than 250 mm</t>
    </r>
  </si>
  <si>
    <r>
      <t>Exceeding 20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</si>
  <si>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but not exceeding 100 m</t>
    </r>
    <r>
      <rPr>
        <vertAlign val="superscript"/>
        <sz val="10"/>
        <rFont val="Arial"/>
        <family val="2"/>
      </rPr>
      <t>2</t>
    </r>
    <r>
      <rPr>
        <sz val="10"/>
        <rFont val="Arial"/>
        <family val="2"/>
      </rPr>
      <t>, including for edge repairs wider than 250 mm</t>
    </r>
  </si>
  <si>
    <t>Cemented layers with a surface area:</t>
  </si>
  <si>
    <t>(b.i)</t>
  </si>
  <si>
    <t>(b.ii)</t>
  </si>
  <si>
    <t>(b.iii)</t>
  </si>
  <si>
    <t>Any other layers (specify layer) with a surface area:</t>
  </si>
  <si>
    <t>(c.i)</t>
  </si>
  <si>
    <t>(c.ii)</t>
  </si>
  <si>
    <t>(c.iii)</t>
  </si>
  <si>
    <t>Excavate the following layers using labour enhanced methods of construction:</t>
  </si>
  <si>
    <t>C5.5.23</t>
  </si>
  <si>
    <t>Edge break cutting back when narrower than 250 mm</t>
  </si>
  <si>
    <t>C5.5.23.1</t>
  </si>
  <si>
    <t>C5.5.23.2</t>
  </si>
  <si>
    <t>Edge break cutting back when narrower than 250 mm using labour enhanced methods of construction</t>
  </si>
  <si>
    <t>C5.5.24</t>
  </si>
  <si>
    <t>Edge break patching when narrower than 250 mm</t>
  </si>
  <si>
    <t>C5.5.24.1</t>
  </si>
  <si>
    <t>Edge break patching using emulsion treated base (ETB) material to a maximum depth of 150 mm</t>
  </si>
  <si>
    <t>C5.5.24.2</t>
  </si>
  <si>
    <t>Edge break patching using labour enhanced construction methods of construction and ETB to a maximum depth of 150 mm</t>
  </si>
  <si>
    <t>C5.5.25</t>
  </si>
  <si>
    <t>Compacting the floor of the excavation for patching</t>
  </si>
  <si>
    <t>C5.5.26</t>
  </si>
  <si>
    <t>Backfill patching and excavations in existing pavements</t>
  </si>
  <si>
    <t>C5.5.26.1</t>
  </si>
  <si>
    <t>Backfill with the following pavement layer material:</t>
  </si>
  <si>
    <t>Chemically stabilised pavement layer material (specify the pavement layer, the material source being from commercial or from stockpile, the % stabilising agent and the % of MDD) for patch with a surface area:</t>
  </si>
  <si>
    <t>Emulsion treated base, or ETB pavement material (specify the pavement layer, the material source being from commercial or from stockpile, the components as per Clause A4.1.5.14 and the % of MDD) for patch with a surface area:</t>
  </si>
  <si>
    <t>C5.5.26.2</t>
  </si>
  <si>
    <t>Backfill with the following pavement layer material using labour enhanced methods of construction:</t>
  </si>
  <si>
    <t>C6.1</t>
  </si>
  <si>
    <t>PAVER LAID CONCRETE LAYERS</t>
  </si>
  <si>
    <t>C6.1.1</t>
  </si>
  <si>
    <t>Construction of trial section (Complete: including texturing and curing)</t>
  </si>
  <si>
    <t>C6.1.1.1</t>
  </si>
  <si>
    <t>Mechanical construction (state pavement type and nominal thickness)</t>
  </si>
  <si>
    <r>
      <t>m</t>
    </r>
    <r>
      <rPr>
        <vertAlign val="superscript"/>
        <sz val="10"/>
        <rFont val="Calibri"/>
        <family val="2"/>
      </rPr>
      <t>2</t>
    </r>
  </si>
  <si>
    <t>C6.1.1.2</t>
  </si>
  <si>
    <t>Labour enhanced construction (state pavement type and nominal thickness)</t>
  </si>
  <si>
    <t>C6.1.2</t>
  </si>
  <si>
    <t>Construction of jointed concrete pavement (JCP) (Excluding texturing and curing)</t>
  </si>
  <si>
    <t>C6.1.2.1</t>
  </si>
  <si>
    <t>JCP without dowels:</t>
  </si>
  <si>
    <t>Paver laid construction (state nominal thickness)</t>
  </si>
  <si>
    <t>Labour enhanced construction (state nominal thickness)</t>
  </si>
  <si>
    <t>C6.1.2.2</t>
  </si>
  <si>
    <t>JCP with dowels:</t>
  </si>
  <si>
    <t>C6.1.2.3</t>
  </si>
  <si>
    <t>Additional concrete placed to thicken up the slab at joints as specified in the Contract Documentation</t>
  </si>
  <si>
    <r>
      <t>m</t>
    </r>
    <r>
      <rPr>
        <vertAlign val="superscript"/>
        <sz val="10"/>
        <rFont val="Calibri"/>
        <family val="2"/>
      </rPr>
      <t>3</t>
    </r>
  </si>
  <si>
    <t>C6.1.3</t>
  </si>
  <si>
    <t>Construction of continuously reinforced concrete pavement (Excluding texturing and curing)</t>
  </si>
  <si>
    <t>C6.1.3.1</t>
  </si>
  <si>
    <t>Continuously reinforced concrete pavement (CRCP):</t>
  </si>
  <si>
    <t>C6.1.4</t>
  </si>
  <si>
    <t>Texturing and curing the concrete pavement</t>
  </si>
  <si>
    <t>C6.1.4.1</t>
  </si>
  <si>
    <t>Burlap-dragged and grooved texture:</t>
  </si>
  <si>
    <t>Paver constructed</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</si>
  <si>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</si>
  <si>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</si>
  <si>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</si>
  <si>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</si>
  <si>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</si>
  <si>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</si>
  <si>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</si>
  <si>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</si>
  <si>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</si>
  <si>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</si>
  <si>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</si>
  <si>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</si>
  <si>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</si>
  <si>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</si>
  <si>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Unsealed hinge joints (indicate type and reference to drawings)</t>
  </si>
  <si>
    <t>C6.1.6.3</t>
  </si>
  <si>
    <t>Sealed transverse contraction joints sawn in two separate operations (widths as shown on the drawings)</t>
  </si>
  <si>
    <t>C6.1.6.4</t>
  </si>
  <si>
    <t>Dowel bars: mild steel inserted in new concrete (indicate diameter, length and position on drawings):</t>
  </si>
  <si>
    <t>Inserted by mechanical dowel bar inserter</t>
  </si>
  <si>
    <t>Pre-installed on approved frame</t>
  </si>
  <si>
    <t>C6.1.6.5</t>
  </si>
  <si>
    <t>Tie-bars: installed in new concrete (indicate, diameter and length):</t>
  </si>
  <si>
    <t>Mild steel</t>
  </si>
  <si>
    <t>High tensile steel</t>
  </si>
  <si>
    <t>C6.1.6.6</t>
  </si>
  <si>
    <t>Forming and sealing joints between asphalt and concrete pavements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</si>
  <si>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</si>
  <si>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</si>
  <si>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</si>
  <si>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</si>
  <si>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</si>
  <si>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</si>
  <si>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</si>
  <si>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</si>
  <si>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</si>
  <si>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</si>
  <si>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</si>
  <si>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</si>
  <si>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C6.1.8.2</t>
  </si>
  <si>
    <t>150 mm cores drilled from pavement for testing of compressive strength</t>
  </si>
  <si>
    <t>C6.2</t>
  </si>
  <si>
    <t>SEGMENTAL BLOCK PAVING LAYERS</t>
  </si>
  <si>
    <t>C6.2.1</t>
  </si>
  <si>
    <t>Segmental block paving</t>
  </si>
  <si>
    <t>C6.2.1.1</t>
  </si>
  <si>
    <t>Concrete block paving (indicate class, type and thickness of blocks)</t>
  </si>
  <si>
    <t>C6.2.2</t>
  </si>
  <si>
    <t>Cast in-situ concrete edge and intermediate beams</t>
  </si>
  <si>
    <t>C6.2.3.1</t>
  </si>
  <si>
    <t>Provision of materials</t>
  </si>
  <si>
    <t>PC sum</t>
  </si>
  <si>
    <t>C6.2.3.2</t>
  </si>
  <si>
    <t>Contractor’s charges and profit added to the prime cost sum</t>
  </si>
  <si>
    <t>C6.2.4</t>
  </si>
  <si>
    <t>Re-sanding of joints in segmental block paving</t>
  </si>
  <si>
    <t>C6.2.4.1</t>
  </si>
  <si>
    <t>C7.1</t>
  </si>
  <si>
    <t>REPLACEMENT OF EXISTING JOINT SEALANT</t>
  </si>
  <si>
    <t>C7.1.1</t>
  </si>
  <si>
    <t>Replacing of joint sealant in existing concrete pavement as follows:</t>
  </si>
  <si>
    <t>C7.1.1.1</t>
  </si>
  <si>
    <t>Removal of existing seal and backing material</t>
  </si>
  <si>
    <t>C7.1.1.2</t>
  </si>
  <si>
    <t>Reaming of existing joints (indicate width and depth)</t>
  </si>
  <si>
    <t>C7.1.1.3</t>
  </si>
  <si>
    <t>Bevelling of one side of the joint to a dimension of 10 mm X 10 mm</t>
  </si>
  <si>
    <t>C7.1.1.4</t>
  </si>
  <si>
    <t>Bevelling of both sides of the joint to a dimension of 10 mm X 10 mm</t>
  </si>
  <si>
    <t>C7.1.1.5</t>
  </si>
  <si>
    <t>Installation of backing material in saw cut joints (to fit saw cut dimensions)</t>
  </si>
  <si>
    <t>C7.1.1.6</t>
  </si>
  <si>
    <t>Installation of cold pour sealant</t>
  </si>
  <si>
    <t>C7.1.2</t>
  </si>
  <si>
    <t>Costs incurred due to repair and monitoring in terms of Product Performance Guarantee System (PPGS)</t>
  </si>
  <si>
    <t>Lump sum</t>
  </si>
  <si>
    <t>C7.2</t>
  </si>
  <si>
    <t>REPAIR TO EXISTING JOINTS AND UNCONTROLLED CRACKS INTO CONCRETE PAVEMENTS</t>
  </si>
  <si>
    <t>C7.2.1</t>
  </si>
  <si>
    <t>Transverse and longitudinal crack and joint repairs incorporating the following treatments</t>
  </si>
  <si>
    <t>C7.2.1.1</t>
  </si>
  <si>
    <t>Routing of active cracks (indicate width and depth)</t>
  </si>
  <si>
    <t>C7.2.1.2</t>
  </si>
  <si>
    <t>Routing of non-active cracks (indicate width and depth)</t>
  </si>
  <si>
    <t>C7.2.1.3</t>
  </si>
  <si>
    <t>Bevelling of one side of the crack (indicate dimension)</t>
  </si>
  <si>
    <t>C7.2.1.4</t>
  </si>
  <si>
    <t>Bevelling of both sides of the crack (indicate dimension)</t>
  </si>
  <si>
    <t>C7.2.1.5</t>
  </si>
  <si>
    <t>Saw cutting of cracks and joints in one operation (indicate depth and width)</t>
  </si>
  <si>
    <t>C7.2.1.6</t>
  </si>
  <si>
    <t>Filling joint reservoir with cementitious non-shrink grout</t>
  </si>
  <si>
    <t>C7.2.1.7</t>
  </si>
  <si>
    <t>C7.2.1.8</t>
  </si>
  <si>
    <t>C7.2.2</t>
  </si>
  <si>
    <t>Grouting of cracks</t>
  </si>
  <si>
    <t>C7.2.3</t>
  </si>
  <si>
    <t>Cross-stitching of longitudinal and transverse joints and cracks</t>
  </si>
  <si>
    <t>C7.2.3.1</t>
  </si>
  <si>
    <t>Saw cutting of slots in concrete pavement (indicate dimensions)</t>
  </si>
  <si>
    <t>C7.2.3.2</t>
  </si>
  <si>
    <t>Application of wet-to-dry epoxy to vertical faces and top of existing concrete</t>
  </si>
  <si>
    <t>C7.2.3.3</t>
  </si>
  <si>
    <t>Installation of 16 mm diameter deformed tie-bar (indicate length) including application of self-levelling pourable epoxy grout and 7,1 mm aggregate.</t>
  </si>
  <si>
    <t>C7.2.3.4</t>
  </si>
  <si>
    <t>Filling of slot with high strength concrete Class 50/7,1 mm</t>
  </si>
  <si>
    <t>C7.2.4</t>
  </si>
  <si>
    <t>Restoration of load transfer at transverse contraction joints</t>
  </si>
  <si>
    <t>C7.2.4.1</t>
  </si>
  <si>
    <t>Saw cutting and preparation of slots in concrete pavement (indicate dimensions)</t>
  </si>
  <si>
    <t>C7.2.4.2</t>
  </si>
  <si>
    <t>Installation of new dowel bars as specified (indicate length and diameter) including application of bond breaker on free end, end caps.</t>
  </si>
  <si>
    <t>C7.2.4.3</t>
  </si>
  <si>
    <t>C7.2.5</t>
  </si>
  <si>
    <t>Pre-treating existing dowels</t>
  </si>
  <si>
    <t>C7.2.5.1</t>
  </si>
  <si>
    <t>Free ends in existing concrete</t>
  </si>
  <si>
    <t>C7.2.5.2</t>
  </si>
  <si>
    <t>Free ends in new concrete</t>
  </si>
  <si>
    <t>C7.2.6</t>
  </si>
  <si>
    <t>C7.2.6.1</t>
  </si>
  <si>
    <t>C7.2.6.2</t>
  </si>
  <si>
    <t>Curing</t>
  </si>
  <si>
    <t>Paving train constructed</t>
  </si>
  <si>
    <t>C7.2.7</t>
  </si>
  <si>
    <t>C7.2.8</t>
  </si>
  <si>
    <t>C7.2.8.1</t>
  </si>
  <si>
    <t>C7.2.8.2</t>
  </si>
  <si>
    <t>C7.2.8.3</t>
  </si>
  <si>
    <t>C7.3</t>
  </si>
  <si>
    <t>REMOVAL AND REINSTATEMENT OF EXISTING CONCRETE LAYERS</t>
  </si>
  <si>
    <t>C7.3.1</t>
  </si>
  <si>
    <t>Removal of concrete in rehabilitation work</t>
  </si>
  <si>
    <t>C7.3.1.1</t>
  </si>
  <si>
    <t>Concrete without reinforcing</t>
  </si>
  <si>
    <t>C7.3.1.2</t>
  </si>
  <si>
    <t>C7.3.1.3</t>
  </si>
  <si>
    <t>Underlying layers</t>
  </si>
  <si>
    <t>C7.3.3</t>
  </si>
  <si>
    <t>Partial Depth Repairs using hand placed fine concrete</t>
  </si>
  <si>
    <t>C7.3.4</t>
  </si>
  <si>
    <t>Tie-bars and dowels for full depth repairs</t>
  </si>
  <si>
    <t>C7.3.4.1</t>
  </si>
  <si>
    <t>Tie bars (indicate diameter and length)</t>
  </si>
  <si>
    <t>C7.3.4.2</t>
  </si>
  <si>
    <t>Dowel bars (indicate diameter and length)</t>
  </si>
  <si>
    <t>C7.3.5</t>
  </si>
  <si>
    <t>Partial Depth Repairs using hand placed acrylic resin grout</t>
  </si>
  <si>
    <t>C7.3.6</t>
  </si>
  <si>
    <t>Reinstating the subbase with lean mix concrete</t>
  </si>
  <si>
    <t>C7.3.7</t>
  </si>
  <si>
    <t>Removal of exposed stitches in concrete pavement</t>
  </si>
  <si>
    <t>C7.3.8</t>
  </si>
  <si>
    <t>Sawing of concrete in rehabilitation works to different depths</t>
  </si>
  <si>
    <t>C7.3.8.1</t>
  </si>
  <si>
    <t>State depth in mm</t>
  </si>
  <si>
    <t>C7.3.9</t>
  </si>
  <si>
    <t>Removal of existing supporting layers in rehabilitation work</t>
  </si>
  <si>
    <t>C7.3.9.1</t>
  </si>
  <si>
    <t>Granular material</t>
  </si>
  <si>
    <t>C7.3.9.2</t>
  </si>
  <si>
    <t>C7.3.9.3</t>
  </si>
  <si>
    <t>C7.3.10</t>
  </si>
  <si>
    <t>Preparing the underlying layers after the concrete has been removed</t>
  </si>
  <si>
    <t>C7.3.10.1</t>
  </si>
  <si>
    <t>Re-compaction of remaining underlying layers</t>
  </si>
  <si>
    <t>C7.3.10.2</t>
  </si>
  <si>
    <t>Replacement of granular layers (material class and thickness indicated)</t>
  </si>
  <si>
    <t>C7.3.10.3</t>
  </si>
  <si>
    <t>Replacement of stabilised layers (material class and thickness indicated)</t>
  </si>
  <si>
    <t>C7.3.10.4</t>
  </si>
  <si>
    <t>Replacement of supporting layers with 10 MPa lean mix concrete (material class and thickness indicated)</t>
  </si>
  <si>
    <t>C7.3.10.5</t>
  </si>
  <si>
    <t>Replacement of subbase with hot mix asphalt (thickness indicated)</t>
  </si>
  <si>
    <t>C7.3.10.6</t>
  </si>
  <si>
    <t>Levelling the surface with coarse slurry (micro surfacing)</t>
  </si>
  <si>
    <t>C7.3.11</t>
  </si>
  <si>
    <t>Reinstatement of concrete layers (Excluding texturing and curing)</t>
  </si>
  <si>
    <t>C7.3.11.1</t>
  </si>
  <si>
    <t>Replacement of concrete in JCP pavements (thickness indicated)</t>
  </si>
  <si>
    <t>C7.3.11.2</t>
  </si>
  <si>
    <t>Replacement concrete in CRCP pavements (thickness indicated)</t>
  </si>
  <si>
    <t>C7.3.12</t>
  </si>
  <si>
    <t>C7.3.12.1</t>
  </si>
  <si>
    <t>C7.3.12.2</t>
  </si>
  <si>
    <t>C7.3.13</t>
  </si>
  <si>
    <t>C7.3.13.1</t>
  </si>
  <si>
    <t>Burlap-dragged and texture (indicate groove or broom finish)</t>
  </si>
  <si>
    <t>C7.3.13.2</t>
  </si>
  <si>
    <t>C7.3.14</t>
  </si>
  <si>
    <t>C7.3.15</t>
  </si>
  <si>
    <t>C7.3.15.1</t>
  </si>
  <si>
    <t>C7.3.15.2</t>
  </si>
  <si>
    <t>C7.3.16</t>
  </si>
  <si>
    <t>Temporary Partial Depth Repairs using Asphalt Materials</t>
  </si>
  <si>
    <t>C7.4</t>
  </si>
  <si>
    <t>REINSTATEMENT OF SLAB SUPPORT BY GROUT INJECTION</t>
  </si>
  <si>
    <t>C7.4.1</t>
  </si>
  <si>
    <t>Sub-sealing of the concrete pavement</t>
  </si>
  <si>
    <t>number of 50 kg cement pockets</t>
  </si>
  <si>
    <t>C7.5</t>
  </si>
  <si>
    <t>REINSTATEMENT OF RIDING QUALITY</t>
  </si>
  <si>
    <t>C7.5.1</t>
  </si>
  <si>
    <t>Grinding of existing concrete pavement surfaces</t>
  </si>
  <si>
    <t>C7.6</t>
  </si>
  <si>
    <t>REINSTATEMENT OF SURFACE TEXTURE</t>
  </si>
  <si>
    <t>C7.6.1</t>
  </si>
  <si>
    <t>Retexturing of concrete surfaces (transverse or longitudinal)</t>
  </si>
  <si>
    <t>C8.2</t>
  </si>
  <si>
    <t>COVER SPRAYS, FOG SPRAYS AND REJUVENATION SPRAYS</t>
  </si>
  <si>
    <t>C8.2.1</t>
  </si>
  <si>
    <t>Cover sprays, fog sprays and rejuvenation sprays</t>
  </si>
  <si>
    <t>C8.2.1.1</t>
  </si>
  <si>
    <t>65% Cationic spray grade emulsion</t>
  </si>
  <si>
    <t>Indicate dilution (Diluted ….% Emulsion/ ….% Water)</t>
  </si>
  <si>
    <t>C8.2.1.2</t>
  </si>
  <si>
    <t>60% Anionic stable grade emulsion</t>
  </si>
  <si>
    <t>C8.2.1.3</t>
  </si>
  <si>
    <t>Cutback Inverted bitumen emulsion</t>
  </si>
  <si>
    <t>C8.2.1.4</t>
  </si>
  <si>
    <t>Certified rejuvenator (State type and certification)</t>
  </si>
  <si>
    <t>C8.2.2</t>
  </si>
  <si>
    <t>Extra over item C8.2.1 for labour enhanced applications</t>
  </si>
  <si>
    <t>C8.2.2.1</t>
  </si>
  <si>
    <t>C8.2.2.2</t>
  </si>
  <si>
    <t>C8.2.2.3</t>
  </si>
  <si>
    <t>C8.2.2.4</t>
  </si>
  <si>
    <t>C8.3</t>
  </si>
  <si>
    <t>TEXTURE TREATMENT</t>
  </si>
  <si>
    <t>C8.3.1</t>
  </si>
  <si>
    <t>Texture treatment</t>
  </si>
  <si>
    <t>C8.3.1.1</t>
  </si>
  <si>
    <t>Application of slurry for texture improvement, applied by hand (indicate aggregate grade, type of emulsion, filler type)</t>
  </si>
  <si>
    <t>C8.3.1.2</t>
  </si>
  <si>
    <t>Application of slurry for texture improvement, applied by spreader box (indicate aggregate grade, type of emulsion, filler type)</t>
  </si>
  <si>
    <t>C8.3.1.3</t>
  </si>
  <si>
    <t>Application of microsurfacing for texture improvement, applied by spreade box (indicate aggregate grade, type of emulsion, filler type)</t>
  </si>
  <si>
    <t>C8.4</t>
  </si>
  <si>
    <t>RUT AND/OR DEPRESSION CORRECTION</t>
  </si>
  <si>
    <t>C8.4.1</t>
  </si>
  <si>
    <t>Rut and/or Depression correction (screeding)</t>
  </si>
  <si>
    <t>C8.4.1.1</t>
  </si>
  <si>
    <t>Bond coat using 50% diluted stable grade bitumen emulsion</t>
  </si>
  <si>
    <t>C8.4.1.2</t>
  </si>
  <si>
    <t>Correction material</t>
  </si>
  <si>
    <t>Continuously-graded asphalt (state nominal maximum aggregate size and binder type)</t>
  </si>
  <si>
    <t>Semi-gap graded asphalt (state nominal maximum aggregate size and binder type)</t>
  </si>
  <si>
    <t>Cold applied asphalt (Agrèment SA Certified for specific class as specified))</t>
  </si>
  <si>
    <t>Coarse slurry (state aggregate grade and emulsion type)</t>
  </si>
  <si>
    <t>Microsurfacing (state aggregate grade and binder type)</t>
  </si>
  <si>
    <t>C8.5</t>
  </si>
  <si>
    <t>STANDARD CRACK SEALING</t>
  </si>
  <si>
    <t>C8.5.1</t>
  </si>
  <si>
    <t>Standard crack sealing</t>
  </si>
  <si>
    <t>C8.5.1.1</t>
  </si>
  <si>
    <t>Cleaning cracks</t>
  </si>
  <si>
    <t>Cleaning cracks with cold compressed air</t>
  </si>
  <si>
    <t>Cleaning cracks with hot compressed air</t>
  </si>
  <si>
    <t>C8.5.1.2</t>
  </si>
  <si>
    <t>Applying herbicides for sealing cracks</t>
  </si>
  <si>
    <t>C8.5.1.3</t>
  </si>
  <si>
    <t>Priming (indicate primer)</t>
  </si>
  <si>
    <t>C8.5.1.4</t>
  </si>
  <si>
    <t>Sealing the cracks</t>
  </si>
  <si>
    <t>Sealing using (state crack sealant)</t>
  </si>
  <si>
    <t>C8.5.1.5</t>
  </si>
  <si>
    <t>Heating of surface before rolling</t>
  </si>
  <si>
    <t>C8.5.1.6</t>
  </si>
  <si>
    <t>Rolling the cracks</t>
  </si>
  <si>
    <t>C8.6</t>
  </si>
  <si>
    <t>GEOSYNTHETIC CRACK SEALING</t>
  </si>
  <si>
    <t>C8.6.1</t>
  </si>
  <si>
    <t>Geosynthetic crack sealing</t>
  </si>
  <si>
    <t>C8.6.1.1</t>
  </si>
  <si>
    <t>Sealing cacks with 200 mm wide geosynthetic (specify type of emulsion)</t>
  </si>
  <si>
    <t>C8.6.1.2</t>
  </si>
  <si>
    <t>Sealing cacks with geosynthetic over areas (specify type of emulsion)</t>
  </si>
  <si>
    <t>C8.7</t>
  </si>
  <si>
    <t>PLANING</t>
  </si>
  <si>
    <t>C8.7.1</t>
  </si>
  <si>
    <t>Planing</t>
  </si>
  <si>
    <t>C8.7.1.1</t>
  </si>
  <si>
    <t>Planing of road surface (indicate thickness in mm)</t>
  </si>
  <si>
    <t>C8.7.1.2</t>
  </si>
  <si>
    <t>Fog spraying on planned surfaces</t>
  </si>
  <si>
    <t>C8.7.1.3</t>
  </si>
  <si>
    <t>Hand spraying</t>
  </si>
  <si>
    <t>C8.7.1.4</t>
  </si>
  <si>
    <t>Spraying with mechanical equipment</t>
  </si>
  <si>
    <t>C8.7.1.5</t>
  </si>
  <si>
    <t>Rolling the planed surface</t>
  </si>
  <si>
    <r>
      <t>m</t>
    </r>
    <r>
      <rPr>
        <vertAlign val="superscript"/>
        <sz val="10"/>
        <rFont val="Arial"/>
        <family val="2"/>
      </rPr>
      <t>2</t>
    </r>
    <r>
      <rPr>
        <sz val="10"/>
        <rFont val="Arial"/>
        <family val="2"/>
      </rPr>
      <t>-pass</t>
    </r>
  </si>
  <si>
    <t>PSC8.8</t>
  </si>
  <si>
    <t>PATCHING AND EDGE BREAK REPAIR</t>
  </si>
  <si>
    <t>C8.8.1</t>
  </si>
  <si>
    <t>Saw cutting pavement layers for patching</t>
  </si>
  <si>
    <t>C8.8.1.1</t>
  </si>
  <si>
    <t>Asphalt or bituminous surfacing to an average depth</t>
  </si>
  <si>
    <t>Excedding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</si>
  <si>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</si>
  <si>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</si>
  <si>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</si>
  <si>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</si>
  <si>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</si>
  <si>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</si>
  <si>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</si>
  <si>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</si>
  <si>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</si>
  <si>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</si>
  <si>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</si>
  <si>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</si>
  <si>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</si>
  <si>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</si>
  <si>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</si>
  <si>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</si>
  <si>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</si>
  <si>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</si>
  <si>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</si>
  <si>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Other layers (specify type)</t>
  </si>
  <si>
    <t>C8.8.3</t>
  </si>
  <si>
    <t>Compacting the floor of excavations for patching (specify density)</t>
  </si>
  <si>
    <t>C8.8.4</t>
  </si>
  <si>
    <t>Backfilling of excavations for patching with:</t>
  </si>
  <si>
    <t>C8.8.4.1</t>
  </si>
  <si>
    <t>Chemically stabilised pavement materials (state pavement material and the stabilisation agent) for a patch with a surface area:</t>
  </si>
  <si>
    <t>C8.8.4.2</t>
  </si>
  <si>
    <t>Bitumen stabilised materials (specify type and level of compaction) for a patch with a surface area:</t>
  </si>
  <si>
    <t>C8.8.4.3</t>
  </si>
  <si>
    <t>Asphalt for a patch with a surface area (state type and density):</t>
  </si>
  <si>
    <t>C8.8.4.4</t>
  </si>
  <si>
    <t>Granular base material (state type and density) for a patch with a surface area:</t>
  </si>
  <si>
    <t>C8.8.5</t>
  </si>
  <si>
    <t>Geosynthethic patching</t>
  </si>
  <si>
    <t>C8.8.5.1</t>
  </si>
  <si>
    <t>Sealing joints with a geosynthetic strips (specify width and type of emulsion)</t>
  </si>
  <si>
    <t>C8.8.6</t>
  </si>
  <si>
    <t>Reparing edge breaks in surfacing</t>
  </si>
  <si>
    <t>C8.8.6.1</t>
  </si>
  <si>
    <t>Cutting back the edges of the existing survacing for the repairing of edge breaks</t>
  </si>
  <si>
    <t>C8.8.6.2</t>
  </si>
  <si>
    <t>Prime coat (state type and rate of application)</t>
  </si>
  <si>
    <t>C8.8.6.3</t>
  </si>
  <si>
    <t>Reconstructing edges using:</t>
  </si>
  <si>
    <t>Continuously-graded hot asphalt (state type and density)</t>
  </si>
  <si>
    <t>Continuously-graded cold asphalt (Agrèment SA certified - state class and density)</t>
  </si>
  <si>
    <t>Bitumen Stabilised Material (state type and level of compaction)</t>
  </si>
  <si>
    <t>PSC8.8.7</t>
  </si>
  <si>
    <t>Categorised Patches</t>
  </si>
  <si>
    <t>PSC8.8.7.1</t>
  </si>
  <si>
    <t xml:space="preserve">Category 1 – Surface Patch </t>
  </si>
  <si>
    <r>
      <t>Patches less than 10m</t>
    </r>
    <r>
      <rPr>
        <vertAlign val="superscript"/>
        <sz val="10"/>
        <rFont val="Arial"/>
        <family val="2"/>
      </rPr>
      <t>2</t>
    </r>
  </si>
  <si>
    <r>
      <t>Patches greater than 10m</t>
    </r>
    <r>
      <rPr>
        <vertAlign val="superscript"/>
        <sz val="10"/>
        <rFont val="Arial"/>
        <family val="2"/>
      </rPr>
      <t>2</t>
    </r>
  </si>
  <si>
    <t>PSC8.8.7.2</t>
  </si>
  <si>
    <t>Category 2 – Surface and Base Patch</t>
  </si>
  <si>
    <t>PSC8.8.7.3</t>
  </si>
  <si>
    <t>Category 3 – Surface and Base Patch</t>
  </si>
  <si>
    <t>PSC8.8.7.4</t>
  </si>
  <si>
    <t>Temporary cold mix plug</t>
  </si>
  <si>
    <t>Patches less than 1m2</t>
  </si>
  <si>
    <t>Patches greater than 1m2 but not exceeding 2m2</t>
  </si>
  <si>
    <t>C8.9</t>
  </si>
  <si>
    <t>REPAIR OF SURFACE DEFECTS</t>
  </si>
  <si>
    <t>C8.9.1</t>
  </si>
  <si>
    <t>Heating of the road surface</t>
  </si>
  <si>
    <t>C8.9.1.1</t>
  </si>
  <si>
    <t>Establishment of heating apparatus on site for softening of the road surface</t>
  </si>
  <si>
    <t>C8.9.1.2</t>
  </si>
  <si>
    <t>Heating of road surface</t>
  </si>
  <si>
    <t>C8.9.2</t>
  </si>
  <si>
    <t>Aggregate for treatment of bleeding sections</t>
  </si>
  <si>
    <t>C8.9.2.1</t>
  </si>
  <si>
    <t>Heated aggregate (state size)</t>
  </si>
  <si>
    <t>C8.9.2.2</t>
  </si>
  <si>
    <r>
      <t>Precoating of aggregate (state type and application litre/m</t>
    </r>
    <r>
      <rPr>
        <vertAlign val="superscript"/>
        <sz val="10"/>
        <rFont val="Arial"/>
        <family val="2"/>
      </rPr>
      <t>2</t>
    </r>
    <r>
      <rPr>
        <sz val="10"/>
        <rFont val="Arial"/>
        <family val="2"/>
      </rPr>
      <t>)</t>
    </r>
  </si>
  <si>
    <t>C8.9.3</t>
  </si>
  <si>
    <t>Application and rolling in of heated aggregate</t>
  </si>
  <si>
    <t>C8.9.4</t>
  </si>
  <si>
    <t>Trial sections for heating, application and rolling in of heated aggregate</t>
  </si>
  <si>
    <t>C8.9.5</t>
  </si>
  <si>
    <t>Water cutting</t>
  </si>
  <si>
    <t>C8.9.5.1</t>
  </si>
  <si>
    <t>Establishing of water cutting machine on site</t>
  </si>
  <si>
    <t>C8.9.5.2</t>
  </si>
  <si>
    <t>Water cutting of the road surface</t>
  </si>
  <si>
    <t>C8.9.6</t>
  </si>
  <si>
    <t>Trial sections for water cutting</t>
  </si>
  <si>
    <t>C10.1</t>
  </si>
  <si>
    <t>GENERAL REQUIREMENTS FOR SURFACE TREATMENTS</t>
  </si>
  <si>
    <t>C10.1.1</t>
  </si>
  <si>
    <t>Single seals including a cover spray, if specified (indicate grade of aggregate and type of binder):</t>
  </si>
  <si>
    <t>C10.1.1.1</t>
  </si>
  <si>
    <t>Using 5,0 mm aggregate</t>
  </si>
  <si>
    <t>C10.1.1.2</t>
  </si>
  <si>
    <t>Using 7,1 mm aggregate</t>
  </si>
  <si>
    <t>C10.1.1.3</t>
  </si>
  <si>
    <t>Using 10 mm aggregate</t>
  </si>
  <si>
    <t>C10.1.1.4</t>
  </si>
  <si>
    <t>Using 14 mm aggregate</t>
  </si>
  <si>
    <t>C10.1.1.5</t>
  </si>
  <si>
    <t>Using 20 mm aggregate</t>
  </si>
  <si>
    <t>C10.1.2</t>
  </si>
  <si>
    <t>Single seals including a cover spray, if specified (indicate grade of aggregate and type of binder) spreading the aggregate by (state: walk behind spreader or by hand):</t>
  </si>
  <si>
    <t>C10.1.2.1</t>
  </si>
  <si>
    <t>C10.1.2.2</t>
  </si>
  <si>
    <t>C10.1.2.3</t>
  </si>
  <si>
    <t>C10.1.2.4</t>
  </si>
  <si>
    <t>C10.1.2.5</t>
  </si>
  <si>
    <t>C10.1.3</t>
  </si>
  <si>
    <t>Multiple stone seals including a cover spray, if specified using:</t>
  </si>
  <si>
    <t>C10.1.3.1</t>
  </si>
  <si>
    <t>20 mm and 10 mm aggregate (state grade of aggregate and type of binder to be used for each layer)</t>
  </si>
  <si>
    <t>C10.1.3.2</t>
  </si>
  <si>
    <t>20 mm and 7,1 mm aggregate (state grade of aggregate and type of binder to be used for each layer)</t>
  </si>
  <si>
    <t>C10.1.3.3</t>
  </si>
  <si>
    <t>14 mm and 7,1 mm aggregate (state grade of aggregate and type of binder to be used for each layer)</t>
  </si>
  <si>
    <t>C10.1.3.4</t>
  </si>
  <si>
    <t>14 mm and 5,0 mm aggregate (state grade of aggregate and type of binder to be used for each layer)</t>
  </si>
  <si>
    <t>C10.1.3.5</t>
  </si>
  <si>
    <t>20 mm with a split application of 7,1 mm aggregate (state grade of aggregate and type of binder to be used for each layer)</t>
  </si>
  <si>
    <t>C10.1.4</t>
  </si>
  <si>
    <t>Embargo period effects</t>
  </si>
  <si>
    <t>C10.1.4.1</t>
  </si>
  <si>
    <t>Re-establishment of sealing team after embargo period</t>
  </si>
  <si>
    <t>C10.1.4.2</t>
  </si>
  <si>
    <t>Extra-over for sealing during the specified embargo period (State seal type, binder for each layer)</t>
  </si>
  <si>
    <t>m²</t>
  </si>
  <si>
    <t>C10.1.5</t>
  </si>
  <si>
    <t>Sand or Grit seals using:</t>
  </si>
  <si>
    <t>C10.1.5.1</t>
  </si>
  <si>
    <t>Sand seal (state grades of aggregate and types of binders to be used)</t>
  </si>
  <si>
    <t>C10.1.5.2</t>
  </si>
  <si>
    <t>Grit seal (state grades of aggregate and types of binders to be used)</t>
  </si>
  <si>
    <t>C10.1.6</t>
  </si>
  <si>
    <t>Sand or Grit seals using (state: walk behind spreader or by hand):</t>
  </si>
  <si>
    <t>C10.1.6.1</t>
  </si>
  <si>
    <t>C10.1.6.2</t>
  </si>
  <si>
    <t>C10.1.7</t>
  </si>
  <si>
    <t>Graded aggregate (Otta) seals using:</t>
  </si>
  <si>
    <t>C10.1.7.1</t>
  </si>
  <si>
    <t>Single minus 20 mm aggregate (state grades of aggregate and types of binders to be used)</t>
  </si>
  <si>
    <t>C10.1.7.2</t>
  </si>
  <si>
    <t>Single minus 14 mm aggregate (state grades of aggregate and types of binders to be used)</t>
  </si>
  <si>
    <t>C10.1.7.3</t>
  </si>
  <si>
    <t>Single minus 10 mm aggregate (state grades of aggregate and types of binders to be used)</t>
  </si>
  <si>
    <t>C10.1.7.4</t>
  </si>
  <si>
    <t>Extra over for sand seal (state grades of aggregate and types of binders to be used)</t>
  </si>
  <si>
    <t>C10.1.8</t>
  </si>
  <si>
    <t>Graded aggregate (Otta) seals, with aggregate applied by hand, using:</t>
  </si>
  <si>
    <t>C10.1.8.1</t>
  </si>
  <si>
    <t>C10.1.8.2</t>
  </si>
  <si>
    <t>C10.1.8.3</t>
  </si>
  <si>
    <t>C10.1.8.4</t>
  </si>
  <si>
    <t>C10.1.9</t>
  </si>
  <si>
    <t>Bituminous binder variations:</t>
  </si>
  <si>
    <t>C10.1.9.1</t>
  </si>
  <si>
    <t>70/100 Penetration grade bitumen</t>
  </si>
  <si>
    <t>C10.1.9.2</t>
  </si>
  <si>
    <t>60 % Stable-grade emulsion</t>
  </si>
  <si>
    <t>C10.1.9.3</t>
  </si>
  <si>
    <t>Cationic Stable grade emulsion ((indicate bitumen content)</t>
  </si>
  <si>
    <t>C10.1.9.4</t>
  </si>
  <si>
    <t>Cationic Spray-grade emulsion (indicate bitumen content)</t>
  </si>
  <si>
    <t>C10.1.9.5</t>
  </si>
  <si>
    <t>Homogeneous modified binder (indicate type and bitumen content) cold applied</t>
  </si>
  <si>
    <t>C10.1.9.6</t>
  </si>
  <si>
    <t>Non-homogeneous modified binder (indicate class S-R1 or S-R2)</t>
  </si>
  <si>
    <t>C10.1.9.7</t>
  </si>
  <si>
    <t>Homogeneous modified binder (indicate type) hot applied</t>
  </si>
  <si>
    <t>C10.1.9.8</t>
  </si>
  <si>
    <t>Homogeneous modified binder S-E1 with 4,5% MC30</t>
  </si>
  <si>
    <t>C10.1.9.9</t>
  </si>
  <si>
    <t>Homogeneous modified binder S-E1 with 9% MC30</t>
  </si>
  <si>
    <t>C10.1.9.10</t>
  </si>
  <si>
    <t>MC-3000 cut-back bitumen</t>
  </si>
  <si>
    <t>C10.1.9.11</t>
  </si>
  <si>
    <t>Precoating fluid (state type)</t>
  </si>
  <si>
    <t>C10.1.10</t>
  </si>
  <si>
    <t>Aggregate variation (state grade):</t>
  </si>
  <si>
    <t>C10.1.10.1</t>
  </si>
  <si>
    <t>5,0 mm aggregate</t>
  </si>
  <si>
    <t>C10.1.10.2</t>
  </si>
  <si>
    <t>7,1 mm aggregate</t>
  </si>
  <si>
    <t>C10.1.10.3</t>
  </si>
  <si>
    <t>10 mm aggregate</t>
  </si>
  <si>
    <t>C10.1.10.4</t>
  </si>
  <si>
    <t>14 mm aggregate</t>
  </si>
  <si>
    <t>C10.1.10.5</t>
  </si>
  <si>
    <t>20 mm aggregate</t>
  </si>
  <si>
    <t>C10.1.10.6</t>
  </si>
  <si>
    <t>Sand</t>
  </si>
  <si>
    <t>C10.1.10.7</t>
  </si>
  <si>
    <t>Grit</t>
  </si>
  <si>
    <t>C10.1.11</t>
  </si>
  <si>
    <t>Application of cover spray:</t>
  </si>
  <si>
    <t>C10.1.11.1</t>
  </si>
  <si>
    <t>60 % Anionic Stable-grade emulsion</t>
  </si>
  <si>
    <t>C10.1.11.  2</t>
  </si>
  <si>
    <t>60 % Diluted Anionic stable-grade emulsion (indicate dilution in % emulsion/%water)</t>
  </si>
  <si>
    <t>C10.1.11.3</t>
  </si>
  <si>
    <t>C10.1.11.4</t>
  </si>
  <si>
    <t>Diluted SC-E1 (indicate % bitumen and dilution in % emulsion/%water)</t>
  </si>
  <si>
    <t>C10.1.12</t>
  </si>
  <si>
    <t>Application of cover spray by hand:</t>
  </si>
  <si>
    <t>C10.1.12.1</t>
  </si>
  <si>
    <t>60% Anionic Stable-grade emulsion</t>
  </si>
  <si>
    <t>C10.1.12.2</t>
  </si>
  <si>
    <t>60% Diluted Anionic Stable-grade emulsion (indicate dilution in % emulsion/%water)</t>
  </si>
  <si>
    <t>C10.1.12.3</t>
  </si>
  <si>
    <t>Diluted Cationic Spray-grade emulsion (indicate % bitumen and dilution in % emulsion/%water)</t>
  </si>
  <si>
    <t>C10.1.12.4</t>
  </si>
  <si>
    <t>C10.1.13</t>
  </si>
  <si>
    <t>Precoating of aggregate using a dedicated plant</t>
  </si>
  <si>
    <t>C10.1.13.1</t>
  </si>
  <si>
    <t>Product containing low flashpoint solvent (indicate precoating fluid)</t>
  </si>
  <si>
    <t>C10.1.13.2</t>
  </si>
  <si>
    <t>Product containing no low flashpoint solvent (indicate precoating fluid)</t>
  </si>
  <si>
    <t>C10.1.14</t>
  </si>
  <si>
    <t>Precoating of aggregate using a frontend loader</t>
  </si>
  <si>
    <t>C10.1.14.1</t>
  </si>
  <si>
    <t>C10.1.14.2</t>
  </si>
  <si>
    <t>C10.1.15</t>
  </si>
  <si>
    <t>Precoating of aggregate by hand</t>
  </si>
  <si>
    <t>C10.1.15.1</t>
  </si>
  <si>
    <t>C10.1.15.2</t>
  </si>
  <si>
    <t>C10.1.16</t>
  </si>
  <si>
    <t>Addition of wetting agent:</t>
  </si>
  <si>
    <t>C10.1.16.1</t>
  </si>
  <si>
    <t>Providing and supplying</t>
  </si>
  <si>
    <t>C10.1.16.2</t>
  </si>
  <si>
    <t>Handling, applying, profit and all other costs</t>
  </si>
  <si>
    <t>C10.1.17</t>
  </si>
  <si>
    <t>Aggregate for blinding:</t>
  </si>
  <si>
    <t>C10.1.17.1</t>
  </si>
  <si>
    <t>C10.1.17.2</t>
  </si>
  <si>
    <t>C10.1.18</t>
  </si>
  <si>
    <t>Aggregate for blinding by hand:</t>
  </si>
  <si>
    <t>C10.1.18.1</t>
  </si>
  <si>
    <t>C10.1.18.2</t>
  </si>
  <si>
    <t>C10.1.19</t>
  </si>
  <si>
    <t>Extra over item for work in areas inaccessible to mechanical equipment:</t>
  </si>
  <si>
    <t>C10.1.19.1</t>
  </si>
  <si>
    <t>Single seals</t>
  </si>
  <si>
    <t>C10.1.19.2</t>
  </si>
  <si>
    <t>Multiple stone seals</t>
  </si>
  <si>
    <t>C10.1.19.3</t>
  </si>
  <si>
    <t>Cape seals with one layer of slurry</t>
  </si>
  <si>
    <t>C10.1.19.4</t>
  </si>
  <si>
    <t>Cape seals with two layers of slurry</t>
  </si>
  <si>
    <t>C10.1.19.5</t>
  </si>
  <si>
    <t>Graded aggregate seals</t>
  </si>
  <si>
    <t>C10.1.19.6</t>
  </si>
  <si>
    <t>Sand and Grit seals</t>
  </si>
  <si>
    <t>C10.1.19.7</t>
  </si>
  <si>
    <t>Conventional slurry</t>
  </si>
  <si>
    <t>C10.1.19.8</t>
  </si>
  <si>
    <t>Microsurfacing</t>
  </si>
  <si>
    <t>C10.1.19.9</t>
  </si>
  <si>
    <t>Adding Grit or slurry to single seals on areas subjected to traffic turning and breaking actions or localised cold areas:</t>
  </si>
  <si>
    <t>Application of diluted emulsion (State type, % bitumen and dilution)</t>
  </si>
  <si>
    <t>Applying Grit</t>
  </si>
  <si>
    <t>Applying Texture slurry</t>
  </si>
  <si>
    <t>C10.1.20</t>
  </si>
  <si>
    <t>Supply and application of geosynthetic membrane:</t>
  </si>
  <si>
    <t>C10.1.20.1</t>
  </si>
  <si>
    <t>Supply and application of geosynthetic membrane (state type)</t>
  </si>
  <si>
    <t>C10.1.21</t>
  </si>
  <si>
    <t>Slurry and microsurfacing:</t>
  </si>
  <si>
    <t>C10.1.21.1</t>
  </si>
  <si>
    <t>Conventional slurry (indicate type and grade of binder and grade of aggregate)</t>
  </si>
  <si>
    <t>C10.1.21.2</t>
  </si>
  <si>
    <t>Microsurfacing (indicate type and grade of binder and grade of aggregate)</t>
  </si>
  <si>
    <t>C10.1.22</t>
  </si>
  <si>
    <t>Bituminous single seal and slurry, including a cover spray if specified:</t>
  </si>
  <si>
    <t>C10.1.22.1</t>
  </si>
  <si>
    <t>Bituminous single seal with 20 mm aggregate and first slurry (indicate type of tack coat and cover spray binder and grade of aggregate)</t>
  </si>
  <si>
    <t>C10.1.22.2</t>
  </si>
  <si>
    <t>Bituminous single seal with 14 mm aggregate and slurry (indicate type of tack coat and cover spray binder, grade of aggregate and grade of slurry)</t>
  </si>
  <si>
    <t>C10.1.22.3</t>
  </si>
  <si>
    <t>Bituminous single seal with 10 mm aggregate and slurry (indicate type of tack coat and cover spray binder, grade of aggregate and grade of slurry)</t>
  </si>
  <si>
    <t>C10.1.22.4</t>
  </si>
  <si>
    <t>Extra over C10.1.22.1 for application of second slurry (State grade of slurry)</t>
  </si>
  <si>
    <t>C10.1.23</t>
  </si>
  <si>
    <t>Slurry-bound macadam seal:</t>
  </si>
  <si>
    <t>C10.1.23.1</t>
  </si>
  <si>
    <t>Slurry-bound macadam seal with 14 mm aggregate and slurry (indicate thickness and grade of aggregate)</t>
  </si>
  <si>
    <t>C10.1.23.2</t>
  </si>
  <si>
    <t>Slurry-bound macadam seal with 20 mm aggregate and slurry (indicate thickness and grade of aggregate)</t>
  </si>
  <si>
    <t>C10.1.23.3</t>
  </si>
  <si>
    <t>Slurry-bound macadam seal with 28 mm aggregate and slurry (indicate thickness and grade of aggregate)</t>
  </si>
  <si>
    <t>C10.1.24</t>
  </si>
  <si>
    <t>Variation in the rate of application of the fine slurry:</t>
  </si>
  <si>
    <t>C10.1.24.1</t>
  </si>
  <si>
    <t>Fine grade</t>
  </si>
  <si>
    <t>C10.1.24.2</t>
  </si>
  <si>
    <t>Medium grade</t>
  </si>
  <si>
    <t>C10.1.25</t>
  </si>
  <si>
    <t>Variation in active filler content (specify active filler)</t>
  </si>
  <si>
    <t>C10.1.26</t>
  </si>
  <si>
    <t>Trial sections for all seal types specified (specify seal type)</t>
  </si>
  <si>
    <t>C10.1.27</t>
  </si>
  <si>
    <t>Provision of Performance Guarantee in respect of the Surfacing</t>
  </si>
  <si>
    <t>C10.1.28</t>
  </si>
  <si>
    <t>Surfacing (state type and binders)</t>
  </si>
  <si>
    <t>C11.3</t>
  </si>
  <si>
    <t>GUIDE BLOCKS AND KILOMETRE MARKERS</t>
  </si>
  <si>
    <t>C11.3.1</t>
  </si>
  <si>
    <t>Guide blocks</t>
  </si>
  <si>
    <t>C11.3.2</t>
  </si>
  <si>
    <t>Kilometre markers</t>
  </si>
  <si>
    <t>C11.3.3</t>
  </si>
  <si>
    <t>Kilometre markers mounted on concrete reinforced pipes (diameter to be specified)</t>
  </si>
  <si>
    <t>C11.5</t>
  </si>
  <si>
    <t>FENCING</t>
  </si>
  <si>
    <t>C11.5.1</t>
  </si>
  <si>
    <t>Supply and erect new fencing material for new fences and for supplementing material in existing fences which are being repaired or removed:</t>
  </si>
  <si>
    <t>C11.5.1.1</t>
  </si>
  <si>
    <t>Zinc-coated barbed wire (grade, and size indicated)</t>
  </si>
  <si>
    <t>C11.5.1.2</t>
  </si>
  <si>
    <t>Zinc-coated smooth wire (grade and size Indicated)</t>
  </si>
  <si>
    <t>C11.5.1.3</t>
  </si>
  <si>
    <t>Diamond mesh</t>
  </si>
  <si>
    <t>C11.5.1.4</t>
  </si>
  <si>
    <t>Wire netting</t>
  </si>
  <si>
    <t>C11.5.1.5</t>
  </si>
  <si>
    <t>Barbed-tape security barrier</t>
  </si>
  <si>
    <t>C11.5.1.6</t>
  </si>
  <si>
    <t>Hinge joint mesh square</t>
  </si>
  <si>
    <t>C11.5.1.7</t>
  </si>
  <si>
    <t>Standards (material, protection, length, diameter and type indicated)</t>
  </si>
  <si>
    <t>C11.5.1.8</t>
  </si>
  <si>
    <t>Droppers (material, protection, length, diameter and type indicated)</t>
  </si>
  <si>
    <t>C11.5.1.9</t>
  </si>
  <si>
    <t>Straining posts, stays and anchors:</t>
  </si>
  <si>
    <t>vertical</t>
  </si>
  <si>
    <t>Steel straining posts (type, size and length and whether galvanized or painted indicated)</t>
  </si>
  <si>
    <t>(ii)</t>
  </si>
  <si>
    <t>Timber straining posts (protection, length and diameter indicated)</t>
  </si>
  <si>
    <t>Inclined</t>
  </si>
  <si>
    <t>Steel stays and anchors (protection, length, diameter and wall thickness indicated)</t>
  </si>
  <si>
    <t>Timber stays and anchors (protection, length and diameter indicated)</t>
  </si>
  <si>
    <t>(iii)</t>
  </si>
  <si>
    <t>Wire stays and anchors (diameter and type indicated)</t>
  </si>
  <si>
    <t>Horizontal</t>
  </si>
  <si>
    <t>C11.5.1.10</t>
  </si>
  <si>
    <t>Extra over items C11.5.1.3; C11.5.1.4 and C11.5.1.6 for stone packing</t>
  </si>
  <si>
    <t>C11.5.1.11</t>
  </si>
  <si>
    <t>Extra over items C11.5.1.3; C11.5.1.4 and C11.5.1.6 for trenching</t>
  </si>
  <si>
    <t>C11.5.2</t>
  </si>
  <si>
    <t>New gates (size and type indicated)</t>
  </si>
  <si>
    <t>C11.5.3</t>
  </si>
  <si>
    <t>Moving existing fences and gates:</t>
  </si>
  <si>
    <t>C11.5.3.1</t>
  </si>
  <si>
    <t>Fences:</t>
  </si>
  <si>
    <t>Stock-proof fences</t>
  </si>
  <si>
    <t>Vermin-proof fences</t>
  </si>
  <si>
    <t>Pedestrian fences</t>
  </si>
  <si>
    <t>Security fences</t>
  </si>
  <si>
    <t>Game fences</t>
  </si>
  <si>
    <t>C11.5.3.2</t>
  </si>
  <si>
    <t>Gates</t>
  </si>
  <si>
    <t>C11.5.4</t>
  </si>
  <si>
    <t>Dismantling existing fences and gates:</t>
  </si>
  <si>
    <t>C11.5.4.1</t>
  </si>
  <si>
    <t>C11.5.4.2</t>
  </si>
  <si>
    <t>Gates (type and size indicated)</t>
  </si>
  <si>
    <t>C11.5.5</t>
  </si>
  <si>
    <t>Providing temporary fences and gates:</t>
  </si>
  <si>
    <t>C11.5.5.1</t>
  </si>
  <si>
    <t>Stock-proof fence</t>
  </si>
  <si>
    <t>C11.5.5.2</t>
  </si>
  <si>
    <t>Vermin-proof fence</t>
  </si>
  <si>
    <t>C11.5.5.3</t>
  </si>
  <si>
    <t>Pedestrian fence</t>
  </si>
  <si>
    <t>C11.5.5.4</t>
  </si>
  <si>
    <t>C11.5.5.5</t>
  </si>
  <si>
    <t>Temporary gates (type and size indicated)</t>
  </si>
  <si>
    <t>C11.5.6</t>
  </si>
  <si>
    <t>Ringbolts for anchoring fencing to structures</t>
  </si>
  <si>
    <t>C11.5.7</t>
  </si>
  <si>
    <t>Drilling and blasting holes for posts and anchors</t>
  </si>
  <si>
    <t>C11.5.8</t>
  </si>
  <si>
    <t>Posts fixed horizontally to the bottom of wire mesh for the closing of openings under fences:</t>
  </si>
  <si>
    <t>C11.5.8.1</t>
  </si>
  <si>
    <t>Timber posts (diameter indicated)</t>
  </si>
  <si>
    <t>C11.5.8.2</t>
  </si>
  <si>
    <t>Mild steel pipes (diameter and wall thickness indicated)</t>
  </si>
  <si>
    <t>C11.5.9</t>
  </si>
  <si>
    <t>Repairing existing fences (Type indicated)</t>
  </si>
  <si>
    <t>C11.5.10</t>
  </si>
  <si>
    <t>Disposal of existing fencing materials</t>
  </si>
  <si>
    <t>C11.5.10.1</t>
  </si>
  <si>
    <t>Type indicated</t>
  </si>
  <si>
    <t>C11.5.10.2</t>
  </si>
  <si>
    <t>Etc Type indicated</t>
  </si>
  <si>
    <t>C11.5.10.3</t>
  </si>
  <si>
    <t>C11.5.10.4</t>
  </si>
  <si>
    <t>C11.5.10.5</t>
  </si>
  <si>
    <t>C11.5.10.6</t>
  </si>
  <si>
    <t>Gates (type indicated)</t>
  </si>
  <si>
    <t>C11.8</t>
  </si>
  <si>
    <t>LANDSCAPING AND PLANTING PLANTS</t>
  </si>
  <si>
    <t>C11.8.1</t>
  </si>
  <si>
    <t>Trimming:</t>
  </si>
  <si>
    <t>C11.8.1.1</t>
  </si>
  <si>
    <t>Machine trimming</t>
  </si>
  <si>
    <r>
      <t>m</t>
    </r>
    <r>
      <rPr>
        <sz val="9"/>
        <rFont val="Calibri"/>
        <family val="2"/>
      </rPr>
      <t>²</t>
    </r>
  </si>
  <si>
    <t>C11.8.1.2</t>
  </si>
  <si>
    <t>Hand trimming</t>
  </si>
  <si>
    <t>C11.8.2</t>
  </si>
  <si>
    <t>Trimming using machines for trimming or shaping (alternative to subitem C11.8.1.1):</t>
  </si>
  <si>
    <t>C11.8.2.1</t>
  </si>
  <si>
    <t>Bulldozer</t>
  </si>
  <si>
    <t>h</t>
  </si>
  <si>
    <t>C11.8.2.2</t>
  </si>
  <si>
    <t>Motor grader</t>
  </si>
  <si>
    <t>C11.8.3</t>
  </si>
  <si>
    <t>Preparing the areas for grassing:</t>
  </si>
  <si>
    <t>C11.8.3.1</t>
  </si>
  <si>
    <t>Ripping</t>
  </si>
  <si>
    <t>C11.8.3.2</t>
  </si>
  <si>
    <t>Scarifying for loosening topsoil</t>
  </si>
  <si>
    <t>C11.8.3.3</t>
  </si>
  <si>
    <t>Topsoiling within the road reserve where the following materials are used:</t>
  </si>
  <si>
    <t>Topsoil obtained from within the road reserve or borrow areas</t>
  </si>
  <si>
    <r>
      <t>m</t>
    </r>
    <r>
      <rPr>
        <sz val="9"/>
        <rFont val="Calibri"/>
        <family val="2"/>
      </rPr>
      <t>³</t>
    </r>
  </si>
  <si>
    <t>Topsoil obtained from commercial sources by the Contractor</t>
  </si>
  <si>
    <t>C11.8.3.4</t>
  </si>
  <si>
    <t>Topsoiling of borrowpits by using topsoil obtained from borrow areas or from the road reserve</t>
  </si>
  <si>
    <t>C11.8.3.5</t>
  </si>
  <si>
    <t>Providing and applying chemical fertilisers and/or soil-improvement material:</t>
  </si>
  <si>
    <t>Lime</t>
  </si>
  <si>
    <t>Superphosphate</t>
  </si>
  <si>
    <t>Limestone ammonium nitrate</t>
  </si>
  <si>
    <t>2:3:2 (22)</t>
  </si>
  <si>
    <t>3:2:1 (25)</t>
  </si>
  <si>
    <t>Other fertilisers and / or soil-improvement materials if required</t>
  </si>
  <si>
    <t>C11.8.4</t>
  </si>
  <si>
    <t>Grassing</t>
  </si>
  <si>
    <t>C11.8.4.1</t>
  </si>
  <si>
    <t>The planting of grass cuttings (type of grass indicated)</t>
  </si>
  <si>
    <t>C11.8.4.2</t>
  </si>
  <si>
    <t>Sodding by using the following types of sods:</t>
  </si>
  <si>
    <t>Nursery sods (type of grass specified)</t>
  </si>
  <si>
    <t>Veld sods</t>
  </si>
  <si>
    <t>C11.8.4.3</t>
  </si>
  <si>
    <t>Hydroseeding:</t>
  </si>
  <si>
    <t>Providing an approved seed mixture for hydroseeding</t>
  </si>
  <si>
    <t>Providing an approved mulch</t>
  </si>
  <si>
    <t>Hydroseeding</t>
  </si>
  <si>
    <t>C11.8.4.4</t>
  </si>
  <si>
    <t>Planting grass seed with an approved grass-planting machine</t>
  </si>
  <si>
    <t>C11.8.4.5</t>
  </si>
  <si>
    <t>Hand sowing</t>
  </si>
  <si>
    <t>C11.8.4.6</t>
  </si>
  <si>
    <t>Other methods (specify)</t>
  </si>
  <si>
    <t>C11.8.5</t>
  </si>
  <si>
    <t>Watering the grass when established by topsoiling only</t>
  </si>
  <si>
    <t>C11.8.6</t>
  </si>
  <si>
    <t>Watering the already planted grass, trees and shrubs during the growing season</t>
  </si>
  <si>
    <t>C11.8.7</t>
  </si>
  <si>
    <t>Mowing the grass</t>
  </si>
  <si>
    <t>C11.8.8</t>
  </si>
  <si>
    <t>Anti-erosion compound or hydraulic mulches (specify type)</t>
  </si>
  <si>
    <t>C11.8.9</t>
  </si>
  <si>
    <t>Trees and shrubs:</t>
  </si>
  <si>
    <t>C11.8.9.1</t>
  </si>
  <si>
    <t>Providing trees and shrubs</t>
  </si>
  <si>
    <t>Trees (types and size/mass indicated)</t>
  </si>
  <si>
    <t>Shrubs (types and size/mass indicated)</t>
  </si>
  <si>
    <t>C11.8.9.2</t>
  </si>
  <si>
    <t>Planting and establishing:</t>
  </si>
  <si>
    <t>Trees, all types and sizes</t>
  </si>
  <si>
    <t>Shrubs, all types and sizes</t>
  </si>
  <si>
    <t>C11.8.10</t>
  </si>
  <si>
    <t>Unspecified work for landscaping</t>
  </si>
  <si>
    <t>Prov sum</t>
  </si>
  <si>
    <t>C11.8.11</t>
  </si>
  <si>
    <t>Weeding all grass-seeded areas and the grass when established by topsoiling only</t>
  </si>
  <si>
    <t>C11.8.12</t>
  </si>
  <si>
    <t>Removal of undesirable vegetation</t>
  </si>
  <si>
    <t>C12.2</t>
  </si>
  <si>
    <t>GROUND ANCHORS</t>
  </si>
  <si>
    <t>C12.2.1</t>
  </si>
  <si>
    <t>Establishment on site for anchoring</t>
  </si>
  <si>
    <t>C12.2.2</t>
  </si>
  <si>
    <t>Re-establishment on site for additional work (type indicated)</t>
  </si>
  <si>
    <t>C12.2.3</t>
  </si>
  <si>
    <t>Provision of access to anchor positions</t>
  </si>
  <si>
    <t>C12.2.4</t>
  </si>
  <si>
    <t>Moving to, and setting up the equipment for drilling the holes at each position</t>
  </si>
  <si>
    <t>C12.2.5</t>
  </si>
  <si>
    <t>Drill holes with a diameter of (diameter indicated) to the specified depths and inclinations</t>
  </si>
  <si>
    <t>C12.2.6</t>
  </si>
  <si>
    <t>Installation of permanent casing (size and length indicated)</t>
  </si>
  <si>
    <t>C12.2.7</t>
  </si>
  <si>
    <t>Water tests</t>
  </si>
  <si>
    <t>C12.2.8</t>
  </si>
  <si>
    <t>Grouting and re-drilling the holes</t>
  </si>
  <si>
    <t>C12.2.9</t>
  </si>
  <si>
    <t>Cable anchor tendons:</t>
  </si>
  <si>
    <t>C12.2.9.1</t>
  </si>
  <si>
    <t>Free anchor length</t>
  </si>
  <si>
    <t>MN-m</t>
  </si>
  <si>
    <t>C12.2.9.2</t>
  </si>
  <si>
    <t>Fixed anchor length</t>
  </si>
  <si>
    <t>C12.2.10</t>
  </si>
  <si>
    <t>Anchorages and couplers:</t>
  </si>
  <si>
    <t>C12.2.10.1</t>
  </si>
  <si>
    <t>Anchorage at jacking end</t>
  </si>
  <si>
    <t>MN</t>
  </si>
  <si>
    <t>C12.2.10.2</t>
  </si>
  <si>
    <t>Coupler at jacking end</t>
  </si>
  <si>
    <t>C12.2.11</t>
  </si>
  <si>
    <t>Encasing the anchorages at the jacking end in concrete</t>
  </si>
  <si>
    <t>C12.2.12</t>
  </si>
  <si>
    <t>Performance monitoring of anchors</t>
  </si>
  <si>
    <t>C12.2.12.1</t>
  </si>
  <si>
    <t>Establishment of lift-off testing team and equipment</t>
  </si>
  <si>
    <t>C12.2.12.2</t>
  </si>
  <si>
    <t>Lift-off tests</t>
  </si>
  <si>
    <t>C12.2.13</t>
  </si>
  <si>
    <t>Establishment on the site for drilling of rockbolts, dowels, soil nails or mechanical anchors (type indicated)</t>
  </si>
  <si>
    <t>C12.2.14</t>
  </si>
  <si>
    <t>Move to and set up at each rockbolt, dowel, soil nail or mechanical anchor position</t>
  </si>
  <si>
    <t>C12.2.15</t>
  </si>
  <si>
    <t>Install, grout and protect soil nails or rock bolts (lengths indicated)</t>
  </si>
  <si>
    <t>C12.2.16</t>
  </si>
  <si>
    <t>Extra over for tensioning soil nails or rockbolts</t>
  </si>
  <si>
    <t>C12.2.17</t>
  </si>
  <si>
    <t>Apply rock bolt protection and camouflage</t>
  </si>
  <si>
    <t>C12.2.18</t>
  </si>
  <si>
    <t>Move to and set up at each mechanical driven tipping anchor/ mechanical screw anchor position (type indicated)</t>
  </si>
  <si>
    <t>C12.2.19</t>
  </si>
  <si>
    <t>Install mechanically driven tipping anchors / mechanical screw anchors (type and lengths indicated)</t>
  </si>
  <si>
    <t>C12.3</t>
  </si>
  <si>
    <t>GROUND IMPROVEMENT</t>
  </si>
  <si>
    <t>C12.3.1</t>
  </si>
  <si>
    <t>Site Establishment</t>
  </si>
  <si>
    <t>C12.3.1.1</t>
  </si>
  <si>
    <t>Geotechnical Grouting</t>
  </si>
  <si>
    <t>C12.3.1.2</t>
  </si>
  <si>
    <t>Jet Grouting</t>
  </si>
  <si>
    <t>C12.3.1.3</t>
  </si>
  <si>
    <t>Compaction Grouting</t>
  </si>
  <si>
    <t>C12.3.1.4</t>
  </si>
  <si>
    <t>Dynamic compaction</t>
  </si>
  <si>
    <t>C12.3.1.5</t>
  </si>
  <si>
    <t>Rapid impact compaction</t>
  </si>
  <si>
    <t>C12.3.1.6</t>
  </si>
  <si>
    <t>Vibration compaction</t>
  </si>
  <si>
    <t>C12.3.1.7</t>
  </si>
  <si>
    <t>Underpinning</t>
  </si>
  <si>
    <t>C12.3.1.8</t>
  </si>
  <si>
    <t>Preloading</t>
  </si>
  <si>
    <t>C12.3.1.9</t>
  </si>
  <si>
    <t>Basal reinforcement</t>
  </si>
  <si>
    <t>C12.3.2</t>
  </si>
  <si>
    <t>Moving to and setting up equipment at each position for:</t>
  </si>
  <si>
    <t>C12.3.2.1</t>
  </si>
  <si>
    <t>C12.3.2.2</t>
  </si>
  <si>
    <t>C12.3.2.3</t>
  </si>
  <si>
    <t>C12.3.2.4</t>
  </si>
  <si>
    <t>C12.3.2.5</t>
  </si>
  <si>
    <t>C12.3.2.6</t>
  </si>
  <si>
    <t>C12.3.2.7</t>
  </si>
  <si>
    <t>C12.3.2.8</t>
  </si>
  <si>
    <t>C12.3.2.9</t>
  </si>
  <si>
    <t>Basal treatment</t>
  </si>
  <si>
    <t>C12.3.3</t>
  </si>
  <si>
    <t>Setting out of works at treatment positions</t>
  </si>
  <si>
    <t>C12.3.4</t>
  </si>
  <si>
    <t>Grouting (Cement)</t>
  </si>
  <si>
    <t>C12.3.4.1</t>
  </si>
  <si>
    <t>Geotechnical grouting</t>
  </si>
  <si>
    <t>C12.3.4.2</t>
  </si>
  <si>
    <t>Jet grouting</t>
  </si>
  <si>
    <t>C12.3.4.3</t>
  </si>
  <si>
    <t>Compaction grouting</t>
  </si>
  <si>
    <t>C12.3.5</t>
  </si>
  <si>
    <t>Grouting (Fillers and Additives)</t>
  </si>
  <si>
    <t>C12.3.5.1</t>
  </si>
  <si>
    <t>C12.3.5.2</t>
  </si>
  <si>
    <t>Bentonite</t>
  </si>
  <si>
    <t>C12.3.5.3</t>
  </si>
  <si>
    <t>Other fillers (specify)</t>
  </si>
  <si>
    <t>C12.3.6</t>
  </si>
  <si>
    <t>Drilling of holes for geotechnical /compaction grouting (diameter and inclination indicated)</t>
  </si>
  <si>
    <t>C12.3.7</t>
  </si>
  <si>
    <t>Extra over for drilling through reinforced concrete</t>
  </si>
  <si>
    <t>C12.3.8</t>
  </si>
  <si>
    <t>Drilling holes for jet grouting to specified depths (depth ranges and inclinations to be specified)</t>
  </si>
  <si>
    <t>C12.3.9</t>
  </si>
  <si>
    <t>Installation of casing (diameter and inclination indicated)</t>
  </si>
  <si>
    <t>C12.3.10</t>
  </si>
  <si>
    <t>Installation of standpipes for geotechnical grouting</t>
  </si>
  <si>
    <t>C12.3.11</t>
  </si>
  <si>
    <t>Injection Grouting (type indicated)</t>
  </si>
  <si>
    <t>C12.3.12</t>
  </si>
  <si>
    <t>Extra-over items 12.3.4 and 12.3.5 for stage grouting (specify up-or downstage)</t>
  </si>
  <si>
    <t>C12.3.13</t>
  </si>
  <si>
    <t>Extra-over items 12.3.4 and 12.3.5 for jet grouting of widened sections or mushroom heads (position and width to be specified)</t>
  </si>
  <si>
    <t>C12.3.14</t>
  </si>
  <si>
    <t>Exposing test jet grouted columns</t>
  </si>
  <si>
    <t>C12.3.15</t>
  </si>
  <si>
    <t>Coring of jet grouted columns</t>
  </si>
  <si>
    <t>C12.3.15.1</t>
  </si>
  <si>
    <t>Setting up over completed jet grouted columns</t>
  </si>
  <si>
    <t>C12.3.15.2</t>
  </si>
  <si>
    <t>Drilling and core recovery (size indicated)</t>
  </si>
  <si>
    <t>C12.3.15.3</t>
  </si>
  <si>
    <t>Provision of core boxes</t>
  </si>
  <si>
    <t>C12.3.16</t>
  </si>
  <si>
    <t>Removal of jetting and drilling spoil</t>
  </si>
  <si>
    <r>
      <t>m</t>
    </r>
    <r>
      <rPr>
        <vertAlign val="superscript"/>
        <sz val="10"/>
        <rFont val="Arial"/>
        <family val="2"/>
      </rPr>
      <t>3</t>
    </r>
    <r>
      <rPr>
        <sz val="10"/>
        <rFont val="Arial"/>
        <family val="2"/>
      </rPr>
      <t>.km</t>
    </r>
  </si>
  <si>
    <t>C12.3.17</t>
  </si>
  <si>
    <t>Performing dynamic compaction over (specify distance) utilising a (indicate mass) tonne pounder</t>
  </si>
  <si>
    <t>C12.3.17.1</t>
  </si>
  <si>
    <t>Primary prints</t>
  </si>
  <si>
    <t>blows</t>
  </si>
  <si>
    <t>C12.3.17.2</t>
  </si>
  <si>
    <t>Secondary prints</t>
  </si>
  <si>
    <t>C12.3.17.3</t>
  </si>
  <si>
    <t>Ironing prints</t>
  </si>
  <si>
    <t>C12.3.18</t>
  </si>
  <si>
    <t>Variation in number of blows</t>
  </si>
  <si>
    <t>C12.3.18.1</t>
  </si>
  <si>
    <t>C12.3.18.2</t>
  </si>
  <si>
    <t>C12.3.18.3</t>
  </si>
  <si>
    <t>C12.3.19</t>
  </si>
  <si>
    <t>Importing G7quality material from approved sources</t>
  </si>
  <si>
    <t>C12.3.20</t>
  </si>
  <si>
    <t>Importing dump rock for forming stone columns by dynamic compaction from approved sources</t>
  </si>
  <si>
    <t>C12.3.21</t>
  </si>
  <si>
    <t>Importing crushed rock for vibratory replacement from approved sources</t>
  </si>
  <si>
    <t>C12.3.22</t>
  </si>
  <si>
    <t>Water acceptance testing (permeability tests as specified)</t>
  </si>
  <si>
    <t>C12.3.23</t>
  </si>
  <si>
    <t>Plate load tests</t>
  </si>
  <si>
    <t>C12.3.24</t>
  </si>
  <si>
    <t>Establishment on site for</t>
  </si>
  <si>
    <t>C12.3.24.1</t>
  </si>
  <si>
    <t>DCP testing (depth indicated)</t>
  </si>
  <si>
    <t>C12.3.24.2</t>
  </si>
  <si>
    <t>CPT testing (depth indicated)</t>
  </si>
  <si>
    <t>C12.3.24.3</t>
  </si>
  <si>
    <t>DPSH testing (depth indicated)</t>
  </si>
  <si>
    <t>C12.3.25</t>
  </si>
  <si>
    <t>DCP, CPT and DPSH testing</t>
  </si>
  <si>
    <t>C12.3.25.1</t>
  </si>
  <si>
    <t>C12.3.25.2</t>
  </si>
  <si>
    <t>C12.3.25.3</t>
  </si>
  <si>
    <t>C12.3.26</t>
  </si>
  <si>
    <t>Continuous surface wave testing (CSW)</t>
  </si>
  <si>
    <t>C12.3.27</t>
  </si>
  <si>
    <t>Monitoring of instruments and earthworks by survey</t>
  </si>
  <si>
    <t>C12.3.28</t>
  </si>
  <si>
    <t>Supply and install rod settlement gauges</t>
  </si>
  <si>
    <t>C12.3.29</t>
  </si>
  <si>
    <t>Supply and install standpipe piezometers</t>
  </si>
  <si>
    <t>C12.3.30</t>
  </si>
  <si>
    <t>Supply and install pneumatic piezometers (lengths indicated)</t>
  </si>
  <si>
    <t>C12.3.31</t>
  </si>
  <si>
    <t>Supply and install inclinometer monitoring systems (lengths indicated)</t>
  </si>
  <si>
    <t>C12.3.32</t>
  </si>
  <si>
    <t>Supply and install pressure measuring loadcells (type and make specified)</t>
  </si>
  <si>
    <t>C12.4</t>
  </si>
  <si>
    <t>LATERAL SUPPORT</t>
  </si>
  <si>
    <t>C12.4.1</t>
  </si>
  <si>
    <t>C12.4.1.1</t>
  </si>
  <si>
    <t>Sheet Piling</t>
  </si>
  <si>
    <t>C12.4.1.2</t>
  </si>
  <si>
    <t>Diaphragm Walls</t>
  </si>
  <si>
    <t>C12.4.2</t>
  </si>
  <si>
    <t>Moving to and setting up equipment at sections or sites to be defined</t>
  </si>
  <si>
    <t>C12.4.2.1</t>
  </si>
  <si>
    <t>C12.4.2.2</t>
  </si>
  <si>
    <t>C12.4.3</t>
  </si>
  <si>
    <t>Setting out of works at sheet piling or diaphragm panel positions</t>
  </si>
  <si>
    <t>C12.4.4</t>
  </si>
  <si>
    <t>Sheet pile driving (individual sheet pile type or sheet panel extent specified)</t>
  </si>
  <si>
    <t>C12.4.5</t>
  </si>
  <si>
    <t>Sheet pile extraction</t>
  </si>
  <si>
    <t>C12.4.6</t>
  </si>
  <si>
    <t>Sheet pile and diaphragm wall supports (as specified)</t>
  </si>
  <si>
    <t>C12.4.6.1</t>
  </si>
  <si>
    <t>Props</t>
  </si>
  <si>
    <t>C12.4.6.2</t>
  </si>
  <si>
    <t>Anchors</t>
  </si>
  <si>
    <t>C12.4.6.3</t>
  </si>
  <si>
    <t>Tie-bars</t>
  </si>
  <si>
    <t>C12.4.7</t>
  </si>
  <si>
    <t>Sheet pile grouting</t>
  </si>
  <si>
    <t>C12.4.7.1</t>
  </si>
  <si>
    <t>Chemical grouting</t>
  </si>
  <si>
    <t>C12.4.7.2</t>
  </si>
  <si>
    <t>C12.4.7.3</t>
  </si>
  <si>
    <t>C12.4.8</t>
  </si>
  <si>
    <t>Concrete placed by tremie under slurry in diaphragm walls (class of concrete indicated)</t>
  </si>
  <si>
    <t>C12.4.9</t>
  </si>
  <si>
    <t>Partial Excavation of Panels</t>
  </si>
  <si>
    <t>C12.4.10</t>
  </si>
  <si>
    <t>Cement, additives, bentonite, aggregate and fillers )</t>
  </si>
  <si>
    <t>C12.4.10.1</t>
  </si>
  <si>
    <t>Cement</t>
  </si>
  <si>
    <t>C12.4.10.2</t>
  </si>
  <si>
    <t>C12.4.10.3</t>
  </si>
  <si>
    <t>Fine/ coarse aggregate (specify)</t>
  </si>
  <si>
    <t>C12.4.10.4</t>
  </si>
  <si>
    <t>C12.4.11</t>
  </si>
  <si>
    <t>Bentonite slurry re-use</t>
  </si>
  <si>
    <t>C12.4.12</t>
  </si>
  <si>
    <t>Steel reinforcement</t>
  </si>
  <si>
    <t>C12.4.13</t>
  </si>
  <si>
    <t>Exposing tops of selected concrete panels</t>
  </si>
  <si>
    <t>C12.4.14</t>
  </si>
  <si>
    <t>Coring of concrete panels</t>
  </si>
  <si>
    <t>C12.4.14.1</t>
  </si>
  <si>
    <t>Setting up at completed panels</t>
  </si>
  <si>
    <t>C12.4.14.2</t>
  </si>
  <si>
    <t>C12.4.14.3</t>
  </si>
  <si>
    <t>C12.4.14.4</t>
  </si>
  <si>
    <t>Extra-over for inclined drilling</t>
  </si>
  <si>
    <t xml:space="preserve">C12.5 </t>
  </si>
  <si>
    <t>SHOTCRETE</t>
  </si>
  <si>
    <t>C12.5.1</t>
  </si>
  <si>
    <t>Establishment on site</t>
  </si>
  <si>
    <t>C12.5.2</t>
  </si>
  <si>
    <t>Surface preparation for shotcreting</t>
  </si>
  <si>
    <t>C12.5.3</t>
  </si>
  <si>
    <t>Supply and installation of reinforcement:</t>
  </si>
  <si>
    <t>C12.5.3.1</t>
  </si>
  <si>
    <t>Welded steel mesh fabric (Ref. 395)</t>
  </si>
  <si>
    <t>C12.5.3.2</t>
  </si>
  <si>
    <t>Fibre (type indicated</t>
  </si>
  <si>
    <t>C12.5.3.3</t>
  </si>
  <si>
    <t>Other special reinforcement systems as specified</t>
  </si>
  <si>
    <t>C12.5.4</t>
  </si>
  <si>
    <t>Shotcrete (of specified thickness or volume):</t>
  </si>
  <si>
    <t>C12.5.4.1</t>
  </si>
  <si>
    <t>Flash/base coat (unreinforced) (specify thickness)</t>
  </si>
  <si>
    <t>C12.5.4.2</t>
  </si>
  <si>
    <t>Intermediate coat/s (specify thickness and number of layers)</t>
  </si>
  <si>
    <t>C12.5.4.3</t>
  </si>
  <si>
    <t>Final coat (specify thickness, pigmentation and finish</t>
  </si>
  <si>
    <t>C12.5.4.4</t>
  </si>
  <si>
    <t>Dental shotcrete</t>
  </si>
  <si>
    <t>C12.5.5</t>
  </si>
  <si>
    <t>Removal to spoil of material trimmed from slope</t>
  </si>
  <si>
    <t>C12.5.6</t>
  </si>
  <si>
    <t>Edge finishing of shotcrete</t>
  </si>
  <si>
    <t>C12.5.7</t>
  </si>
  <si>
    <t>Geopipe collectors and weepholes:</t>
  </si>
  <si>
    <t>C12.5.7.1</t>
  </si>
  <si>
    <t>50 mm diameter U-PVC weephole piping (specify length and class)</t>
  </si>
  <si>
    <t>C12.5.7.2</t>
  </si>
  <si>
    <t>Geopipe collectors (specify type, diameter and class)</t>
  </si>
  <si>
    <t>C12.5.7.3</t>
  </si>
  <si>
    <t>Other piping (specify type, diameter and class</t>
  </si>
  <si>
    <t>C12.5.8</t>
  </si>
  <si>
    <t>Geocomposite/geosynthetic drain as specified</t>
  </si>
  <si>
    <t>C12.6</t>
  </si>
  <si>
    <t>MECHANICALLY STABILISED FILL AND GABIONS</t>
  </si>
  <si>
    <t>C12.6.1</t>
  </si>
  <si>
    <t>Establishment on site for MSE</t>
  </si>
  <si>
    <t>C12.6.1.1</t>
  </si>
  <si>
    <t>For reinforced concrete facing</t>
  </si>
  <si>
    <t>C12.6.1.2</t>
  </si>
  <si>
    <t>For concrete block wall facing</t>
  </si>
  <si>
    <t>C12.6.1.3</t>
  </si>
  <si>
    <t>For metallic facing</t>
  </si>
  <si>
    <t>C12.6.2</t>
  </si>
  <si>
    <t>Excavation for wall base foundation</t>
  </si>
  <si>
    <t>C12.6.3</t>
  </si>
  <si>
    <t>Concrete for wall base foundation</t>
  </si>
  <si>
    <t>C12.6.4</t>
  </si>
  <si>
    <t>Reinforcing steel in wall base foundation</t>
  </si>
  <si>
    <t>C12.6.4.1</t>
  </si>
  <si>
    <t>C12.6.4.2</t>
  </si>
  <si>
    <t>C12.6.5</t>
  </si>
  <si>
    <t>Preparation of surface for laying metallic strips or geosynthetic</t>
  </si>
  <si>
    <t>C12.6.6</t>
  </si>
  <si>
    <t>Metallic reinforcing strips (section dimension indicated)</t>
  </si>
  <si>
    <t>C12.6.7</t>
  </si>
  <si>
    <t>Metallic reinforcing mesh (section dimension indicated)</t>
  </si>
  <si>
    <t>C12.6.8</t>
  </si>
  <si>
    <t>Polymer/ Geosynthetic reinforcing strips (section dimension indicated)</t>
  </si>
  <si>
    <t>C12.6.9</t>
  </si>
  <si>
    <t>Polymer/ Geosynthetic reinforcing sheet as specified</t>
  </si>
  <si>
    <t>C12.6.10</t>
  </si>
  <si>
    <t>Fixing mechanism to facings</t>
  </si>
  <si>
    <t>C12.6.10.1</t>
  </si>
  <si>
    <t>Strips</t>
  </si>
  <si>
    <t>C12.6.10.2</t>
  </si>
  <si>
    <t>Sheets</t>
  </si>
  <si>
    <t>C12.6.11</t>
  </si>
  <si>
    <t>Backfill (material type and compaction requirements indicated)</t>
  </si>
  <si>
    <t>C12.6.12</t>
  </si>
  <si>
    <t>Facings (type, size and thickness indicated)</t>
  </si>
  <si>
    <t>C12.6.12.1</t>
  </si>
  <si>
    <t>For reinforced concrete panel facing</t>
  </si>
  <si>
    <t>C12.6.12.2</t>
  </si>
  <si>
    <t>C12.6.12.3</t>
  </si>
  <si>
    <t>C12.6.13</t>
  </si>
  <si>
    <t>Drainage (type and size indicated)</t>
  </si>
  <si>
    <t>C12.6.14</t>
  </si>
  <si>
    <t>Foundation trench excavation:</t>
  </si>
  <si>
    <t>C12.6.14.1</t>
  </si>
  <si>
    <t>Excavating all material situated within the following depth ranges below the surface level</t>
  </si>
  <si>
    <t>0 m to 1,5 m</t>
  </si>
  <si>
    <t>Exceeding 1,5 m and up to 3,0 m</t>
  </si>
  <si>
    <t>Etc, in increments of 1,5 m</t>
  </si>
  <si>
    <t>C12.6.14.2</t>
  </si>
  <si>
    <t>Extra over sub-item C11.2.1.1 for excavation in hard material, irrespective of depth</t>
  </si>
  <si>
    <t>C12.6.14.3</t>
  </si>
  <si>
    <t>Excavating soft material within 1,5 m below the surface level using labour enhancement construction methods:</t>
  </si>
  <si>
    <t>C12.6.14.4</t>
  </si>
  <si>
    <t>Excavating intermediate material within 1,5 m below the surface level using labour enhancement construction methods:</t>
  </si>
  <si>
    <t>C12.6.15</t>
  </si>
  <si>
    <t>Surface preparation for bedding the gabions</t>
  </si>
  <si>
    <t>C12.6.16</t>
  </si>
  <si>
    <t>Gabions and mattresses:</t>
  </si>
  <si>
    <t>C12.6.16.1</t>
  </si>
  <si>
    <t>Galvanized gabion boxes (dimensions of box)</t>
  </si>
  <si>
    <t>C12.6.16.2</t>
  </si>
  <si>
    <t>Polymer coated gabion boxes (dimensions of box)</t>
  </si>
  <si>
    <t>C12.6.16.3</t>
  </si>
  <si>
    <t>Galvanized gabion mattresses (dimensions of mattress)</t>
  </si>
  <si>
    <t>C12.6.16.4</t>
  </si>
  <si>
    <t>Polymer coated gabion mattresses (dimensions of mattress)</t>
  </si>
  <si>
    <t>C12.6.17</t>
  </si>
  <si>
    <t>Geotextile (type indicated)</t>
  </si>
  <si>
    <t>C12.7</t>
  </si>
  <si>
    <t>TRENCHLESS METHODS</t>
  </si>
  <si>
    <t>C12.7.1</t>
  </si>
  <si>
    <t>Establishment on site for: (indicate type of operation: Pipe Jacking, Horizontal directional drilling, Pipe Ramming, or Micro-tunnelling)</t>
  </si>
  <si>
    <t>C12.7.2</t>
  </si>
  <si>
    <t>Moving to and setting up equipment at each position for (indicate type of operation)</t>
  </si>
  <si>
    <t>C12.7.3</t>
  </si>
  <si>
    <t>Installing holes (diameter, lining type indicated) to required length for (indicate type of operation)</t>
  </si>
  <si>
    <t>C12.7.4</t>
  </si>
  <si>
    <t>Penetrating unidentified obstructions/services (indicate type of operation, i.e. Pipe Jacking, Horizontal directional drilling, Pipe Ramming or Micro-tunnelling) for penetration of:</t>
  </si>
  <si>
    <t>C12.7.4.1</t>
  </si>
  <si>
    <t>Steel or iron</t>
  </si>
  <si>
    <t>C12.7.4.2</t>
  </si>
  <si>
    <t>Concrete</t>
  </si>
  <si>
    <t>C12.7.4.3</t>
  </si>
  <si>
    <t>Rock of UCS &gt; 3 MPa</t>
  </si>
  <si>
    <t>C12.8</t>
  </si>
  <si>
    <t>GROUND DRAINAGE</t>
  </si>
  <si>
    <t>C12.8.1</t>
  </si>
  <si>
    <t>C12.8.1.1</t>
  </si>
  <si>
    <t>Well point construction</t>
  </si>
  <si>
    <t>C12.8.1.2</t>
  </si>
  <si>
    <t>Horizontal drains</t>
  </si>
  <si>
    <t>C12.8.1.3</t>
  </si>
  <si>
    <t>Vertical drains (all types)</t>
  </si>
  <si>
    <t>C12.8.1.4</t>
  </si>
  <si>
    <t>Geosynthetic/Blanket drains</t>
  </si>
  <si>
    <t>C12.8.2</t>
  </si>
  <si>
    <t>Provision of access to drain positions (type indicated)</t>
  </si>
  <si>
    <t>C12.8.3</t>
  </si>
  <si>
    <t>Moving to, and setting up the equipment for drilling the holes at each well /horizontal/ sand drain position (type indicated)</t>
  </si>
  <si>
    <t>C12.8.4</t>
  </si>
  <si>
    <t>Moving to, and setting up the equipment for installing vertical drains at each drain position (size and type of drain indicated)</t>
  </si>
  <si>
    <t>C12.8.5</t>
  </si>
  <si>
    <t>Drill holes for wells (diameter indicated) to the required depth</t>
  </si>
  <si>
    <t>C12.8.6</t>
  </si>
  <si>
    <t>Drill holes for horizontal drains (inclination and diameter indicated) to the required depth</t>
  </si>
  <si>
    <t>C12.8.7</t>
  </si>
  <si>
    <t>Drill holes for vertical sand drains (diameter indicated) to the required depth</t>
  </si>
  <si>
    <t>C12.8.8</t>
  </si>
  <si>
    <t>Pre- drilling of holes for vertical drains (diameter indicated) to the required depth</t>
  </si>
  <si>
    <t>C12.8.9</t>
  </si>
  <si>
    <t>Installation of slotted drainage pipes for wells (size indicated)</t>
  </si>
  <si>
    <t>C12.8.10</t>
  </si>
  <si>
    <t>Installation of slotted drainage pipes for horizontal drains (size indicated).</t>
  </si>
  <si>
    <t>C12.8.11</t>
  </si>
  <si>
    <t>Installation of vertical drains (type/ size indicated)</t>
  </si>
  <si>
    <t>C12.8.12</t>
  </si>
  <si>
    <t>Filter sand for wells (type/ size indicated)</t>
  </si>
  <si>
    <t>C12.8.13</t>
  </si>
  <si>
    <t>River sand for vertical drains (source indicated)</t>
  </si>
  <si>
    <t>C12.8.14</t>
  </si>
  <si>
    <t>Provision and installation of submersible borehole pumps in designated wells</t>
  </si>
  <si>
    <t>C12.8.15</t>
  </si>
  <si>
    <t>Construction of base station for wells</t>
  </si>
  <si>
    <t>C12.9</t>
  </si>
  <si>
    <t>SLOPE PROTECTION MEASURES</t>
  </si>
  <si>
    <t>C12.9.1</t>
  </si>
  <si>
    <t>Barring down of rock surfaces within vertical height intervals (intervals stated)</t>
  </si>
  <si>
    <t>C12.9.2</t>
  </si>
  <si>
    <t>Cleaning of rock surfaces by high pressure air and water jetting equipment within the vertical height intervals (categories stated)</t>
  </si>
  <si>
    <t>C12.9.3</t>
  </si>
  <si>
    <t>Disposal of barred down and accumulated debris</t>
  </si>
  <si>
    <t>C12.9.4</t>
  </si>
  <si>
    <t>Supply and install wire mesh rockfall netting within vertical height intervals (intervals stated), galvanic requirements, roll width, wire thickness, tensile strength, weave, aperture, PVC coating and/or colouring indicated)</t>
  </si>
  <si>
    <t>C12.9.5</t>
  </si>
  <si>
    <t>Supply and Installation/erection of catch fencing (galvanic requirements, type, height, length and energy rating in kJ and location of fences indicated)</t>
  </si>
  <si>
    <t>C12.9.6</t>
  </si>
  <si>
    <t>Supply and installation/erection of additional anchor lengths for catch fences (differentiate between threadbar and wire rope anchor for different diameters)</t>
  </si>
  <si>
    <t>C12.9.7</t>
  </si>
  <si>
    <t>Gap filling under the catch fences (energy class stated)</t>
  </si>
  <si>
    <t>C12.9.8</t>
  </si>
  <si>
    <t>Supply and installation/erection of shallow landslide fencing (galvanic requirements, type, height, length and rating and fence length class interval</t>
  </si>
  <si>
    <t>C12.9.9</t>
  </si>
  <si>
    <t>Supply and install additional anchor lengths for shallow landslide fences (differentiate between threadbar and wire rope anchor for different diameters</t>
  </si>
  <si>
    <t>C12.9.10</t>
  </si>
  <si>
    <t>Gap filling under the shallow landslide fences (fence rating indicated)</t>
  </si>
  <si>
    <t>C12.9.11</t>
  </si>
  <si>
    <t>Supply and installation/erection of debris flow fencing (galvanic requirements, type, rating and location for each numbered fence indicated)</t>
  </si>
  <si>
    <t>C12.9.12</t>
  </si>
  <si>
    <t>Supply and install additional anchor lengths for debris flow fences (differentiate between threadbar and wire rope anchor for different diameters)</t>
  </si>
  <si>
    <t>C12.10</t>
  </si>
  <si>
    <t>HARD EXCAVATION BY BLASTING</t>
  </si>
  <si>
    <t>C12.10.1</t>
  </si>
  <si>
    <t>Excavation in hard rock using controlled blasting techniques</t>
  </si>
  <si>
    <t>C12.10.2</t>
  </si>
  <si>
    <t>Pre-splitting - base rate for holes @ 750 mm c/c</t>
  </si>
  <si>
    <t>C12.10.3</t>
  </si>
  <si>
    <t>Pre-splitting - compensation for additional holes</t>
  </si>
  <si>
    <t>C12.10.4</t>
  </si>
  <si>
    <t>Smooth blasting - base rate for holes @ 1500 mm c/c</t>
  </si>
  <si>
    <t>C12.10.5</t>
  </si>
  <si>
    <t>Smooth Blasting - compensation for additional holes</t>
  </si>
  <si>
    <t>C12.10.6</t>
  </si>
  <si>
    <t>Line Drilling - base rate for holes @ 300 mm c/c</t>
  </si>
  <si>
    <t>C12.10.7</t>
  </si>
  <si>
    <t>Line Drilling – compensation for additional holes</t>
  </si>
  <si>
    <t>C12.12</t>
  </si>
  <si>
    <t>CONSTRUCTION DEWATERING</t>
  </si>
  <si>
    <t>C12.12.1</t>
  </si>
  <si>
    <t>Establishment on site for construction dewatering</t>
  </si>
  <si>
    <t>C12.12.2</t>
  </si>
  <si>
    <t>Installing and commissioning all requisite plant and equipment to undertake dewatering by well system offered (type of well system to be nominated by tenderer)</t>
  </si>
  <si>
    <t>C12.12.3</t>
  </si>
  <si>
    <t>Operate and maintain well system (type of well system to be nominated by tenderer)</t>
  </si>
  <si>
    <t>(pumped) hrs</t>
  </si>
  <si>
    <t>C12.12.4</t>
  </si>
  <si>
    <t>Supply Install and remove discharge pipeline to the required depth (diameter and class indicated)</t>
  </si>
  <si>
    <t>C12.12.5</t>
  </si>
  <si>
    <t>Install ground observation wells to the required depth (diameter and class indicated)</t>
  </si>
  <si>
    <t>C12.12.6</t>
  </si>
  <si>
    <t>Monitoring of lowering of ground water levels</t>
  </si>
  <si>
    <t>C12.12.7</t>
  </si>
  <si>
    <t>Monitoring of potential settlements</t>
  </si>
  <si>
    <t>C12.12.8</t>
  </si>
  <si>
    <t>Monitoring quality of groundwater</t>
  </si>
  <si>
    <t>C12.12.8.1</t>
  </si>
  <si>
    <t>Monitoring of silt and fine sand</t>
  </si>
  <si>
    <t>C12.12.8.2</t>
  </si>
  <si>
    <t>Monitoring of groundwater chemistry and quality</t>
  </si>
  <si>
    <t>C13.5</t>
  </si>
  <si>
    <t>PRESTRESSING</t>
  </si>
  <si>
    <t>C13.5.1</t>
  </si>
  <si>
    <t>Prestressing tendons:</t>
  </si>
  <si>
    <t>C13.5.1.1</t>
  </si>
  <si>
    <t>Longitudinal tendons</t>
  </si>
  <si>
    <t>C13.5.1.2</t>
  </si>
  <si>
    <t>Transverse tendons</t>
  </si>
  <si>
    <t>C13.5.1.3</t>
  </si>
  <si>
    <t>Vertical tendons</t>
  </si>
  <si>
    <t>C13.5.2</t>
  </si>
  <si>
    <t>C13.5.2.1</t>
  </si>
  <si>
    <t>C13.5.2.2</t>
  </si>
  <si>
    <t>Anchorage at dead end</t>
  </si>
  <si>
    <t>Mn</t>
  </si>
  <si>
    <t>C13.5.2.3</t>
  </si>
  <si>
    <t>C13.5.2.4</t>
  </si>
  <si>
    <t>Coupler at dead end</t>
  </si>
  <si>
    <t>C13.5.3</t>
  </si>
  <si>
    <t>Extra over item C13.5.2 for partially tensioning the tendons</t>
  </si>
  <si>
    <t>C13.9</t>
  </si>
  <si>
    <t>STRUCTURAL STEELWORK FOR MINOR STRUCTURES</t>
  </si>
  <si>
    <t>C13.9.1</t>
  </si>
  <si>
    <t>Structural steel:</t>
  </si>
  <si>
    <t>C13.9.1.1</t>
  </si>
  <si>
    <t>(Structure/article described)</t>
  </si>
  <si>
    <t>C13.9.1.2</t>
  </si>
  <si>
    <t>C13.9.1.3</t>
  </si>
  <si>
    <t>C13.9.2</t>
  </si>
  <si>
    <t>Anchor bolts:</t>
  </si>
  <si>
    <t>C13.9.2.1</t>
  </si>
  <si>
    <t>(Description of each assembly, and grade/type of steel, diameter and length indicated)</t>
  </si>
  <si>
    <t>C13.9.2.2</t>
  </si>
  <si>
    <t>C13.9.3</t>
  </si>
  <si>
    <t>Corrosion protection:</t>
  </si>
  <si>
    <t>C13.9.3.1</t>
  </si>
  <si>
    <t>Sprayed-on metal:</t>
  </si>
  <si>
    <t>(Type of metal and thickness or type symbol of coating indicated)</t>
  </si>
  <si>
    <t>C13.9.3.2</t>
  </si>
  <si>
    <t>Galvanising</t>
  </si>
  <si>
    <t>C13.10</t>
  </si>
  <si>
    <t>PAINTING OF MINOR STRUCTURES</t>
  </si>
  <si>
    <t>C13.10.1</t>
  </si>
  <si>
    <t>Painting:</t>
  </si>
  <si>
    <t>C13.10.1.1</t>
  </si>
  <si>
    <t>(Describe structure/article)</t>
  </si>
  <si>
    <t>C13.10.1.2</t>
  </si>
  <si>
    <t>C13.10.1.3</t>
  </si>
  <si>
    <t>C13.10.1.4</t>
  </si>
  <si>
    <t>C13.10.2</t>
  </si>
  <si>
    <t>Extra-over item C13.10.2, using non-toxic materials:</t>
  </si>
  <si>
    <t>C13.10.2.1</t>
  </si>
  <si>
    <t>C13.10.2.2</t>
  </si>
  <si>
    <t>C13.10.2.3</t>
  </si>
  <si>
    <t>C13.10.2.4</t>
  </si>
  <si>
    <t>C13.11</t>
  </si>
  <si>
    <t>STRUCTURAL STEELWORK FOR MAJOR STRUCTURES</t>
  </si>
  <si>
    <t>C13.11.1</t>
  </si>
  <si>
    <t>Supply, fabrication and erection of steelwork (location, member, grade and type identified)</t>
  </si>
  <si>
    <t>C13.11.2</t>
  </si>
  <si>
    <t>Miscellaneous metalwork (location and member to be specified)</t>
  </si>
  <si>
    <t>C13.12</t>
  </si>
  <si>
    <t>STRUCTURAL STEEL PROTECTIVE TREATMENT OF MAJOR STRUCTURES</t>
  </si>
  <si>
    <t>C13.12.1</t>
  </si>
  <si>
    <t>Steelwork protective system:</t>
  </si>
  <si>
    <t>C13.12.1.1</t>
  </si>
  <si>
    <t>(system and location to be specified)</t>
  </si>
  <si>
    <t>C13.12.1.2</t>
  </si>
  <si>
    <t>C13.13</t>
  </si>
  <si>
    <t>INCREMENTAL LAUNCHING OF BRIDGE DECKS</t>
  </si>
  <si>
    <t>C13.13.1</t>
  </si>
  <si>
    <t>Temporary bridge segment casting yard:</t>
  </si>
  <si>
    <t>C13.13.1.1</t>
  </si>
  <si>
    <t>Installation (Description of Structure)</t>
  </si>
  <si>
    <t>C13.13.2</t>
  </si>
  <si>
    <t>Cover to casting area:</t>
  </si>
  <si>
    <t>C13.13.2.1</t>
  </si>
  <si>
    <t>Provide cover (Description of Structure)</t>
  </si>
  <si>
    <t>C13.13.2.2</t>
  </si>
  <si>
    <t>Re-use (Description of Structure)</t>
  </si>
  <si>
    <t>C13.13.3</t>
  </si>
  <si>
    <t>Launching girder:</t>
  </si>
  <si>
    <t>C13.13.3.1</t>
  </si>
  <si>
    <t>Provide launching girder (Description of Structure)</t>
  </si>
  <si>
    <t>C13.13.3.2</t>
  </si>
  <si>
    <t>C13.13.4</t>
  </si>
  <si>
    <t>Formwork assembly:</t>
  </si>
  <si>
    <t>C13.13.4.1</t>
  </si>
  <si>
    <t>Supply formwork assembly (Description of Structure)</t>
  </si>
  <si>
    <t>C13.13.4.2</t>
  </si>
  <si>
    <t>C13.13.5</t>
  </si>
  <si>
    <t>Launching equipment:</t>
  </si>
  <si>
    <t>C13.13.5.1</t>
  </si>
  <si>
    <t>Supply launching equipment (Description of Structure)</t>
  </si>
  <si>
    <t>C13.13.5.2</t>
  </si>
  <si>
    <t>C13.13.6</t>
  </si>
  <si>
    <t>Temporary bearings, side guides and launching pads:</t>
  </si>
  <si>
    <t>C13.13.6.1</t>
  </si>
  <si>
    <t>Supply temporary bearings</t>
  </si>
  <si>
    <t>C13.13.6.2</t>
  </si>
  <si>
    <t>Supply side guides</t>
  </si>
  <si>
    <t>C13.13.6.3</t>
  </si>
  <si>
    <t>Re-use of temporary bearings</t>
  </si>
  <si>
    <t>C13.13.6.4</t>
  </si>
  <si>
    <t>Re-use of side guides</t>
  </si>
  <si>
    <t>C13.13.7</t>
  </si>
  <si>
    <t>Platforms:</t>
  </si>
  <si>
    <t>C13.13.7.1</t>
  </si>
  <si>
    <t>Supply platforms (Description of Structure)</t>
  </si>
  <si>
    <t>C13.13.7.2</t>
  </si>
  <si>
    <t>C13.13.8</t>
  </si>
  <si>
    <t>Stay system for piers:</t>
  </si>
  <si>
    <t>C13.13.8.1</t>
  </si>
  <si>
    <t>Pier (description)</t>
  </si>
  <si>
    <t>C13.13.9</t>
  </si>
  <si>
    <t>Launching of deck segments:</t>
  </si>
  <si>
    <t>C13.13.9.1</t>
  </si>
  <si>
    <t>Structure (description) deck segments</t>
  </si>
  <si>
    <t>C13.13.10</t>
  </si>
  <si>
    <t>Temporary piers including piles and pilecap:</t>
  </si>
  <si>
    <t>C13.13.10.1</t>
  </si>
  <si>
    <t>Temporary piers (description)</t>
  </si>
  <si>
    <t>C13.14</t>
  </si>
  <si>
    <t>SPECIALIST STRUCTURES</t>
  </si>
  <si>
    <t>C14.1</t>
  </si>
  <si>
    <t>ACCESS FOR BRIDGE REHABILITATION</t>
  </si>
  <si>
    <t>C14.1.1</t>
  </si>
  <si>
    <t>Temporary access structures and work platforms (by element)</t>
  </si>
  <si>
    <t>C14.1.1.1</t>
  </si>
  <si>
    <t>Access and platforms to locations as described as well as dismantling and removal at completion (heights assessed by contractor)</t>
  </si>
  <si>
    <t>(Description of bridge or structure give)</t>
  </si>
  <si>
    <t>(Element of work requiring access described)</t>
  </si>
  <si>
    <t>(Etc. for other elements of work)</t>
  </si>
  <si>
    <t>Etc. for other bridges and structures</t>
  </si>
  <si>
    <t>C14.1.2</t>
  </si>
  <si>
    <t>Mobile access units</t>
  </si>
  <si>
    <t>C14.1.2.1</t>
  </si>
  <si>
    <t>Establishment of mobile access unit on site (description of type of unit)</t>
  </si>
  <si>
    <t>C14.1.2.2</t>
  </si>
  <si>
    <t>Setting up of mobile access unit at each structure location and removal after completion</t>
  </si>
  <si>
    <t>C14.1.2.3</t>
  </si>
  <si>
    <t>Operation of mobile access unit during repair work at each location (structure)</t>
  </si>
  <si>
    <t>Days</t>
  </si>
  <si>
    <t>C14.1.2.4</t>
  </si>
  <si>
    <t>Operation of mobile access unit during inspections by the Engineer</t>
  </si>
  <si>
    <t>C14.1.2.5</t>
  </si>
  <si>
    <t>De-establishment and removal of mobile access unit from site after completion of work</t>
  </si>
  <si>
    <t>C14.1.3</t>
  </si>
  <si>
    <t>Access at end of defects liability period (decription and location)</t>
  </si>
  <si>
    <t>C14.1.4</t>
  </si>
  <si>
    <t>Attendance by (relevant authority)</t>
  </si>
  <si>
    <t>C14.1.4.1</t>
  </si>
  <si>
    <t>Prime cost sum to allow for attendance by relevant authority to obtain access near electrified railway lines or other relevant authorities as required (gice description of bridge)</t>
  </si>
  <si>
    <t>Prime Cost</t>
  </si>
  <si>
    <t>C14.1.4.2</t>
  </si>
  <si>
    <t>Percentage on prime cost for charges and profit</t>
  </si>
  <si>
    <t>C14.1.5</t>
  </si>
  <si>
    <t>Provision of designs and drawings of access structures and platforms by an ECSA Registered Professional Engineer or Technologist (description of member to which is applicable)</t>
  </si>
  <si>
    <t>C14.1.6</t>
  </si>
  <si>
    <t>Provision of a safety gantry with warning system (description of type of gantry, size and location)</t>
  </si>
  <si>
    <t>C14.1.7</t>
  </si>
  <si>
    <t>Accommodation of Vehicular and Pedestrian Traffic at Access Structures</t>
  </si>
  <si>
    <t>C14.2</t>
  </si>
  <si>
    <t>CORROSION SURVEY METHODS AND TESTING OF NEAR SURFACE CONCRETE PROPERTIES</t>
  </si>
  <si>
    <t>C14.2.1</t>
  </si>
  <si>
    <t>Delamination Survey:</t>
  </si>
  <si>
    <t>C14.2.1.1</t>
  </si>
  <si>
    <t>using hammer tapping technique to (description)</t>
  </si>
  <si>
    <t>C14.2.1.2</t>
  </si>
  <si>
    <t>using chain drag technique to (description)</t>
  </si>
  <si>
    <t>C14.2.1.3</t>
  </si>
  <si>
    <t>using extracted core samples (description of location, core size and length)</t>
  </si>
  <si>
    <t>C14.2.1.4</t>
  </si>
  <si>
    <t>C14.2.2</t>
  </si>
  <si>
    <t>Concrete cover survey</t>
  </si>
  <si>
    <t>C14.2.2.1</t>
  </si>
  <si>
    <t>(description and location on structure)</t>
  </si>
  <si>
    <t>C14.2.3</t>
  </si>
  <si>
    <t>Concrete compressive strength</t>
  </si>
  <si>
    <t>C14.2.3.1</t>
  </si>
  <si>
    <t>C14.2.3.2</t>
  </si>
  <si>
    <t>C14.2.4</t>
  </si>
  <si>
    <t>Carbonation depth testing</t>
  </si>
  <si>
    <t>C14.2.4.1</t>
  </si>
  <si>
    <t>using extracted core samples or fragment removed for (description of location, core size and length)</t>
  </si>
  <si>
    <t>C14.2.5</t>
  </si>
  <si>
    <t>Chloride profile test</t>
  </si>
  <si>
    <t>C14.2.5.1</t>
  </si>
  <si>
    <t>C14.2.6</t>
  </si>
  <si>
    <t>Half-cell potential measurements</t>
  </si>
  <si>
    <t>C14.2.6.1</t>
  </si>
  <si>
    <t>C14.2.7</t>
  </si>
  <si>
    <t>Surface resistivity measurements</t>
  </si>
  <si>
    <t>C14.2.7.1</t>
  </si>
  <si>
    <t>C14.2.8</t>
  </si>
  <si>
    <t>Corrosion rate measurements</t>
  </si>
  <si>
    <t>C14.2.8.1</t>
  </si>
  <si>
    <t>C14.3</t>
  </si>
  <si>
    <t>DEMOLITION AND REMOVAL OF STRUCTURAL CONCRETE AND STEELWORK</t>
  </si>
  <si>
    <t>C14.3.1</t>
  </si>
  <si>
    <t>Demolition of concrete members or elements</t>
  </si>
  <si>
    <t>C14.3.1.1</t>
  </si>
  <si>
    <t>Full member or element (location and description)</t>
  </si>
  <si>
    <t>C14.3.1.2</t>
  </si>
  <si>
    <t>Partial member or element (location and description)</t>
  </si>
  <si>
    <t>C14.3.2</t>
  </si>
  <si>
    <t>Demolition of concrete members or elements by labour enhanced construction</t>
  </si>
  <si>
    <t>C14.3.2.1</t>
  </si>
  <si>
    <t>C14.3.2.2</t>
  </si>
  <si>
    <t>C14.3.3</t>
  </si>
  <si>
    <t>Demolition of structural steel structures, members or elements (location and description)</t>
  </si>
  <si>
    <t>C14.3.3.1</t>
  </si>
  <si>
    <t>C14.3.3.2</t>
  </si>
  <si>
    <t>C14.3.4</t>
  </si>
  <si>
    <t>Demolition of structural steel structures, members or elements by labour optimised construction (location and description)</t>
  </si>
  <si>
    <t>C14.3.4.1</t>
  </si>
  <si>
    <t>C14.3.4.2</t>
  </si>
  <si>
    <t>C14.3.5</t>
  </si>
  <si>
    <t>Removal of metal sections embedded in concrete (description)</t>
  </si>
  <si>
    <t>C14.3.6</t>
  </si>
  <si>
    <t>Establishment on site for hydro-demolition equipment</t>
  </si>
  <si>
    <t>C14.4</t>
  </si>
  <si>
    <t>SURFACE AND STRUCTURAL REPAIR OF CONCRETE MEMBERS</t>
  </si>
  <si>
    <t>C14.4.1</t>
  </si>
  <si>
    <t>Cementitious mortar or concrete (Class) to (description)</t>
  </si>
  <si>
    <t>C14.4.2</t>
  </si>
  <si>
    <t>Epoxy mortar</t>
  </si>
  <si>
    <t>C14.4.3</t>
  </si>
  <si>
    <t>Proprietary cementitious repari system (Class and generic description) in positions as indicated in accordance with Table A14.4.5-1.</t>
  </si>
  <si>
    <t>C14.4.3.1</t>
  </si>
  <si>
    <t>Class R4 - (Generic Description)</t>
  </si>
  <si>
    <t>(Position indicated)</t>
  </si>
  <si>
    <t>(Etc. for other positions)</t>
  </si>
  <si>
    <t>C14.4.3.2</t>
  </si>
  <si>
    <t>Class R3 - (Generic Description)</t>
  </si>
  <si>
    <t>C14.4.3.3</t>
  </si>
  <si>
    <t>Class R2 - (Generic Description)</t>
  </si>
  <si>
    <t>C14.4.3.4</t>
  </si>
  <si>
    <t>Class R1 - (Generic Description)</t>
  </si>
  <si>
    <t>C14.4.4</t>
  </si>
  <si>
    <t>Curing of repair surfaces</t>
  </si>
  <si>
    <t>C14.4.4.1</t>
  </si>
  <si>
    <t>By coating the surface with (type indicated) to (description)</t>
  </si>
  <si>
    <t>C14.4.4.2</t>
  </si>
  <si>
    <t>Curing by (method indicated) to (description)</t>
  </si>
  <si>
    <t>C14.4.5</t>
  </si>
  <si>
    <t>Sounding survey (Prior to repair of surface)</t>
  </si>
  <si>
    <t>C14.5</t>
  </si>
  <si>
    <t>ANCHORING OF REINFORCEMENT, GROUTING AND CRACK INJECTION</t>
  </si>
  <si>
    <t>C14.5.1</t>
  </si>
  <si>
    <t>Anchoring of reinforcing steel:</t>
  </si>
  <si>
    <t>C14.5.1.1</t>
  </si>
  <si>
    <t>Reinforcing (type, bar diameter) into formed holes (hole diameter and depth stated) in (description of member)</t>
  </si>
  <si>
    <t>C14.5.1.2</t>
  </si>
  <si>
    <t>Reinforcing (type, bar diameter) into pockets (pocket size and depth stated) in (description of member)</t>
  </si>
  <si>
    <t>C14.5.2</t>
  </si>
  <si>
    <t>Preparation of contact surfaces for grouting (type, position and size indicated)</t>
  </si>
  <si>
    <t>C14.5.3</t>
  </si>
  <si>
    <t>Grouting for:</t>
  </si>
  <si>
    <t>C14.5.3.1</t>
  </si>
  <si>
    <t>Bedding (type, thickness and size indicated) to (description)</t>
  </si>
  <si>
    <t>C14.5.3.2</t>
  </si>
  <si>
    <t>Gap filling (type, thickness and size indicated) to (description)</t>
  </si>
  <si>
    <t>C14.5.4</t>
  </si>
  <si>
    <t>Establishment on site for crack injection</t>
  </si>
  <si>
    <t>C14.5.5</t>
  </si>
  <si>
    <t>Surface preparation and surface sealing for crack injection to (location on structure)</t>
  </si>
  <si>
    <t>C14.5.6</t>
  </si>
  <si>
    <t>Crack injection adhesive to (location on structure)</t>
  </si>
  <si>
    <t>C14.5.7</t>
  </si>
  <si>
    <t>Crack filling</t>
  </si>
  <si>
    <t>C14.5.7.1</t>
  </si>
  <si>
    <t>Repair system to (location on structure)</t>
  </si>
  <si>
    <t>C14.5.8</t>
  </si>
  <si>
    <t>Site and core tests</t>
  </si>
  <si>
    <t>C14.5.8.1</t>
  </si>
  <si>
    <t>Drilling of cores (specify diameter of cores)</t>
  </si>
  <si>
    <t>C14.5.8.2</t>
  </si>
  <si>
    <t>Site testing and testing of cores</t>
  </si>
  <si>
    <t>C14.5.8.3</t>
  </si>
  <si>
    <t>Percentage on provisional sum for charges and profit</t>
  </si>
  <si>
    <t>C14.6</t>
  </si>
  <si>
    <t>SPRAYED CONCRETE FOR STRUCTURES</t>
  </si>
  <si>
    <t>C14.6.1</t>
  </si>
  <si>
    <t>Establishment on site for sprayed concrete work</t>
  </si>
  <si>
    <t>C14.6.2</t>
  </si>
  <si>
    <t>Preparation of concrete surface</t>
  </si>
  <si>
    <t>C14.6.3</t>
  </si>
  <si>
    <t>Sprayed concrete of specified strength class, thickness and finish applied in one or multiple layers as necessary:</t>
  </si>
  <si>
    <t>C14.6.3.1</t>
  </si>
  <si>
    <t>Indicate strength, thickness, finish of sprayed concrete to portion of structure or use</t>
  </si>
  <si>
    <t>C14.6.3.2</t>
  </si>
  <si>
    <t>Etc. for other strength, thickness, finish of sprayed concrete to other portions of structure or uses</t>
  </si>
  <si>
    <t>C14.6.4</t>
  </si>
  <si>
    <t>Curing of sprayed concrete surface</t>
  </si>
  <si>
    <t>C14.6.5</t>
  </si>
  <si>
    <t>Special tests ordered by the Engineer</t>
  </si>
  <si>
    <t>C14.7</t>
  </si>
  <si>
    <t>PROTECTIVE COATINGS AND TREATMENTS FOR CONCRETE</t>
  </si>
  <si>
    <t>C14.7.1</t>
  </si>
  <si>
    <t>Cleaning and preparation of concrete surface (method and surface finish indicated)</t>
  </si>
  <si>
    <t>C14.7.2</t>
  </si>
  <si>
    <t>Application of protective coatings and treatments (type and application rate indicated)</t>
  </si>
  <si>
    <t>C14.7.3</t>
  </si>
  <si>
    <t>On site monitoring and supply of written product performance guarantee</t>
  </si>
  <si>
    <t>C14.7.4</t>
  </si>
  <si>
    <t>Trial sample panels</t>
  </si>
  <si>
    <t>C14.8</t>
  </si>
  <si>
    <t>EXTERNAL BONDING OF STEEL AND CARBON FIBRE</t>
  </si>
  <si>
    <t>C14.8.1</t>
  </si>
  <si>
    <t>Moving to and setting up the equipment at each work site (description of location)</t>
  </si>
  <si>
    <t>C14.8.2</t>
  </si>
  <si>
    <t>Preparation of concrete surfaces</t>
  </si>
  <si>
    <t>C14.8.2.1</t>
  </si>
  <si>
    <t>Concrete surfaces for plate bonding (position, size and material indicated)</t>
  </si>
  <si>
    <t>C14.8.2.2</t>
  </si>
  <si>
    <t>Slots in concrete for steel or carbon fibre bonding (position, size and material indicated)</t>
  </si>
  <si>
    <t>C14.8.3</t>
  </si>
  <si>
    <t>Adhesive and saturant</t>
  </si>
  <si>
    <t>C14.8.3.1</t>
  </si>
  <si>
    <t>Adhesive (description or type to location)</t>
  </si>
  <si>
    <t>C14.8.3.2</t>
  </si>
  <si>
    <t>Saturant (description or type to location)</t>
  </si>
  <si>
    <t>C14.8.4</t>
  </si>
  <si>
    <t>Bonded plates, bars or sections</t>
  </si>
  <si>
    <t>C14.8.4.1</t>
  </si>
  <si>
    <t>Plates (description of material, unit, size and mass)</t>
  </si>
  <si>
    <t>C14.8.4.2</t>
  </si>
  <si>
    <t>Bars (material, type and size indicated)</t>
  </si>
  <si>
    <t>C14.8.4.3</t>
  </si>
  <si>
    <t>Sections (material, type and size indicated)</t>
  </si>
  <si>
    <t>C14.8.4.4</t>
  </si>
  <si>
    <t>Elements (material, description)</t>
  </si>
  <si>
    <t>C14.8.4.5</t>
  </si>
  <si>
    <t>Fibre fabric material (material and type indicated)</t>
  </si>
  <si>
    <t>C14.8.5</t>
  </si>
  <si>
    <t>Fixing studs and bolts (type and size indicated)</t>
  </si>
  <si>
    <t>C14.8.6</t>
  </si>
  <si>
    <t>Protective paint coatings (type and film thickness indicated)</t>
  </si>
  <si>
    <t>C14.9</t>
  </si>
  <si>
    <t>REPAIR AND REPLACEMENT OF ANCILLARY STRUCTURAL ELEMENTS</t>
  </si>
  <si>
    <t>C14.9.1</t>
  </si>
  <si>
    <t>Removal of debris from expansion gaps (description)</t>
  </si>
  <si>
    <t>C14.9.2</t>
  </si>
  <si>
    <t>Clear bridge drainage system (description of elements)</t>
  </si>
  <si>
    <t>C14.9.3</t>
  </si>
  <si>
    <t>Service and repair of existing joint system</t>
  </si>
  <si>
    <t>C14.9.3.1</t>
  </si>
  <si>
    <t>Service and repair of bridge joints (description)</t>
  </si>
  <si>
    <t>C14.9.4</t>
  </si>
  <si>
    <t>Joint terminations as specified on the drawings in:</t>
  </si>
  <si>
    <t>C14.9.4.1</t>
  </si>
  <si>
    <t>Barriers and Parapets (type of joint indicated)</t>
  </si>
  <si>
    <t>C14.9.4.2</t>
  </si>
  <si>
    <t>Sidewalks (type of joint indicated)</t>
  </si>
  <si>
    <t>C14.9.5</t>
  </si>
  <si>
    <t>Cover plates (nonmetallic) in barriers, parapets and sidewalks as specified on the drawings in:</t>
  </si>
  <si>
    <t>C14.9.5.1</t>
  </si>
  <si>
    <t>Barriers and parapets (type of joint indicated)</t>
  </si>
  <si>
    <t>C14.9.5.2</t>
  </si>
  <si>
    <t>C14.9.6</t>
  </si>
  <si>
    <t>Repair of handrails (description of work)</t>
  </si>
  <si>
    <t>C14.9.7</t>
  </si>
  <si>
    <t>Removal and reinstatement of brickwork on bridges (description and wall thickness)</t>
  </si>
  <si>
    <t>C14.9.8</t>
  </si>
  <si>
    <t>Drilling of drainage holes into void formers from deck soffit (size of hole indicated)</t>
  </si>
  <si>
    <t>C14.9.9</t>
  </si>
  <si>
    <t>Refurbishment of bearings (type and size described)</t>
  </si>
  <si>
    <t>C14.9.9.1</t>
  </si>
  <si>
    <t>Removal and inspection</t>
  </si>
  <si>
    <t>C14.9.9.2</t>
  </si>
  <si>
    <t>Refurbish and reinstall</t>
  </si>
  <si>
    <t>C14.9.10</t>
  </si>
  <si>
    <t>Replace PVC junctions in deck (type and size described)</t>
  </si>
  <si>
    <t>C14.9.11</t>
  </si>
  <si>
    <t>Reseal PVC junctions in deck drainage network (type and size described)</t>
  </si>
  <si>
    <t>C14.9.12</t>
  </si>
  <si>
    <t>Inlet gratings</t>
  </si>
  <si>
    <t>C14.9.12.1</t>
  </si>
  <si>
    <t>Inlet grating in kerb (size)</t>
  </si>
  <si>
    <t>C14.9.12.2</t>
  </si>
  <si>
    <t>Other types of gratings (indicate details)</t>
  </si>
  <si>
    <t>C14.9.13</t>
  </si>
  <si>
    <t>Seal deck drainage outlets at deck level (size)</t>
  </si>
  <si>
    <t>C14.9.14</t>
  </si>
  <si>
    <t>Bridge number plates</t>
  </si>
  <si>
    <t>C14.9.14.1</t>
  </si>
  <si>
    <t>Refurbishment of existing plates</t>
  </si>
  <si>
    <t>C14.9.14.2</t>
  </si>
  <si>
    <t>New number plate</t>
  </si>
  <si>
    <t>C14.9.15</t>
  </si>
  <si>
    <t>Fix or re-fix ancillary elements</t>
  </si>
  <si>
    <t>C14.9.15.1</t>
  </si>
  <si>
    <t>(Description of element)</t>
  </si>
  <si>
    <t>C14.9.15.2</t>
  </si>
  <si>
    <t>C14.9.15.3</t>
  </si>
  <si>
    <t>C14.9.16</t>
  </si>
  <si>
    <t>Supply new ancillary elements</t>
  </si>
  <si>
    <t>C14.9.16.1</t>
  </si>
  <si>
    <t>C14.9.16.2</t>
  </si>
  <si>
    <t>C14.9.17</t>
  </si>
  <si>
    <t>Light fittings (description of element)</t>
  </si>
  <si>
    <t>C14.10</t>
  </si>
  <si>
    <t>JACKING OF BRIDGE STRUCTURES</t>
  </si>
  <si>
    <t>C14.10.1</t>
  </si>
  <si>
    <t>Temporary support and foundations</t>
  </si>
  <si>
    <t>C14.10.1.2</t>
  </si>
  <si>
    <t>Design, construct and erect temporary supports for the jacking of (bridge deck)</t>
  </si>
  <si>
    <t>Dismantle and remove from site</t>
  </si>
  <si>
    <t>C14.10.2</t>
  </si>
  <si>
    <t>Jacking equipment</t>
  </si>
  <si>
    <t>C14.10.2.1</t>
  </si>
  <si>
    <t>Design, supply and install equipment for the jacking of (bridge deck)</t>
  </si>
  <si>
    <t>C14.10.2.2</t>
  </si>
  <si>
    <t>Dismantle and remove all jacking equipment from site</t>
  </si>
  <si>
    <t>C14.10.3</t>
  </si>
  <si>
    <t>Vertical jacking of the bridge deck (site details)</t>
  </si>
  <si>
    <t>C14.11</t>
  </si>
  <si>
    <t>REPAIR OF STEEL ELEMENTS</t>
  </si>
  <si>
    <t>C14.11.1</t>
  </si>
  <si>
    <t>Refurbishment of (describe item)</t>
  </si>
  <si>
    <t>C14.11.2</t>
  </si>
  <si>
    <t>Replacement of rivets or bolts with HSFG bolts (diameter and class indicated)</t>
  </si>
  <si>
    <t>C20.1</t>
  </si>
  <si>
    <t>TESTING MATERIALS AND JUDGEMENT OF WORKMANSHIP</t>
  </si>
  <si>
    <t>C20.1.1</t>
  </si>
  <si>
    <t>Special tests on elastomeric bearings (150 % vertical load and 150 % shear distortion)</t>
  </si>
  <si>
    <t>C20.1.2</t>
  </si>
  <si>
    <t>Special tests requested by the Engineer</t>
  </si>
  <si>
    <t>C20.1.2.1</t>
  </si>
  <si>
    <t>Employer’s contribution to concrete durability tests</t>
  </si>
  <si>
    <t>Tests for water sorptivity</t>
  </si>
  <si>
    <t>Handling costs and profit in respect of item C20.1.2.1(a)</t>
  </si>
  <si>
    <t>SCHEDULE A: ROADWORKS - SUMMARY</t>
  </si>
  <si>
    <t>CHAPTER</t>
  </si>
  <si>
    <t>FROM PAGE</t>
  </si>
  <si>
    <t>ROAD</t>
  </si>
  <si>
    <t>DRAINS</t>
  </si>
  <si>
    <t>CULVERTS</t>
  </si>
  <si>
    <t>BEARING</t>
  </si>
  <si>
    <t>KERBING AND CHANNELING</t>
  </si>
  <si>
    <t>JOINT</t>
  </si>
  <si>
    <t>TESTING MATERIAL AND JUDGEMENT</t>
  </si>
  <si>
    <t>PITCHING</t>
  </si>
  <si>
    <t>GABIONS</t>
  </si>
  <si>
    <t>ROAD RESTRAINT</t>
  </si>
  <si>
    <t>ROAD SIGNS</t>
  </si>
  <si>
    <t>MARKING</t>
  </si>
  <si>
    <t>SUBTOTAL CARRIED FORWARD</t>
  </si>
  <si>
    <t>SCHEDULE D: DAYWORKS</t>
  </si>
  <si>
    <t>D1000</t>
  </si>
  <si>
    <t>D: DAYWORKS</t>
  </si>
  <si>
    <t>C1.2.8.1</t>
  </si>
  <si>
    <t>Personnel</t>
  </si>
  <si>
    <t>(a) Unskilled labourer</t>
  </si>
  <si>
    <t>hour</t>
  </si>
  <si>
    <t>(b) Semi-skilled labourer</t>
  </si>
  <si>
    <t>(c)  Skilled labourer</t>
  </si>
  <si>
    <t>(d) Gang leader</t>
  </si>
  <si>
    <t>(e) Foreman</t>
  </si>
  <si>
    <t>(f) Skilled Artisan</t>
  </si>
  <si>
    <t>C1.2.8.2</t>
  </si>
  <si>
    <t xml:space="preserve">Construction Equipment </t>
  </si>
  <si>
    <t>(a) Motor grader</t>
  </si>
  <si>
    <t>(b)Vibratory roller</t>
  </si>
  <si>
    <t>(c)  Pneumatic roller</t>
  </si>
  <si>
    <t>(d)Front end loader backhoe</t>
  </si>
  <si>
    <t>(e)Excavator</t>
  </si>
  <si>
    <t>(f)Compressor</t>
  </si>
  <si>
    <t xml:space="preserve">(h)Other equipment </t>
  </si>
  <si>
    <t>C1.2.8.3</t>
  </si>
  <si>
    <t>Vehicle</t>
  </si>
  <si>
    <t>(a)  Delivery Vehicle</t>
  </si>
  <si>
    <t xml:space="preserve">(b) Flatbed Truck </t>
  </si>
  <si>
    <t>(c) Dump Truck</t>
  </si>
  <si>
    <t>(d) Other vehicles</t>
  </si>
  <si>
    <t>C1.2.8.4</t>
  </si>
  <si>
    <t>Materials</t>
  </si>
  <si>
    <t>Procurement of materials</t>
  </si>
  <si>
    <t>Contractor's handling costs, profit and all other charges in respect of item C1.2.8.4(a)</t>
  </si>
  <si>
    <t>=Information!C5</t>
  </si>
  <si>
    <t>SUMMARY OF SECTIONS</t>
  </si>
  <si>
    <t xml:space="preserve">SECTION </t>
  </si>
  <si>
    <t xml:space="preserve">FROM PAGE </t>
  </si>
  <si>
    <t xml:space="preserve">AMOUNT </t>
  </si>
  <si>
    <t>TOTAL SCHEDULE D : DAYWORKS</t>
  </si>
  <si>
    <t>SCHEDULE E: EXPANDED PUBLIC WORKS PROGRAMME (EPWP)</t>
  </si>
  <si>
    <t>E</t>
  </si>
  <si>
    <t>EXPANDED PUBLIC WORKS PROGRAMME (EPWP)</t>
  </si>
  <si>
    <t>E6.01</t>
  </si>
  <si>
    <t xml:space="preserve">(a) Provision of training venue facility, including the cost of transport the learners to and from this facility </t>
  </si>
  <si>
    <t>(b) Handling costs and profit in respect of subitem E6.01(a) above.</t>
  </si>
  <si>
    <t>E6.02</t>
  </si>
  <si>
    <t>Training of learners employed by the contractor or by the Targeted Enterprise subcontractors:</t>
  </si>
  <si>
    <t>Generic Skills:</t>
  </si>
  <si>
    <t>Training costs</t>
  </si>
  <si>
    <t>Handling costs and profit in respect of subitem E6.02(a)(i) above.</t>
  </si>
  <si>
    <t>Entrepreneurial skills:</t>
  </si>
  <si>
    <t>Handling costs and profit in respect of subitem E6.02(b)(i) above.</t>
  </si>
  <si>
    <t>Construction skills:</t>
  </si>
  <si>
    <t>Handling costs and profit in respect of subitem E6.02(c)(i) above.</t>
  </si>
  <si>
    <t>Transportation and accommodation costs of selected learners only, while receiving off-site training:</t>
  </si>
  <si>
    <t>(d.i)</t>
  </si>
  <si>
    <t>Transportation and accommodation costs</t>
  </si>
  <si>
    <t>(d.ii)</t>
  </si>
  <si>
    <t>Handling costs and profit in respect of subitem E6.02(d)(i) above.</t>
  </si>
  <si>
    <t>F6.03</t>
  </si>
  <si>
    <t>Payments associated with the NYS programme:</t>
  </si>
  <si>
    <t>Employment of NYS workers</t>
  </si>
  <si>
    <t>Provision of tools and apparel for the NYS workers</t>
  </si>
  <si>
    <t>Handling cost and profit in respect of subitem E6.03(a) and (b) above</t>
  </si>
  <si>
    <t>Training of NYS workers:</t>
  </si>
  <si>
    <t>Provision of training for NYS workers</t>
  </si>
  <si>
    <t>Handling costs and profit in respect of subitem subitem E6.03(d)(i) above</t>
  </si>
  <si>
    <t>Liaison with the Employer’s project manager and the training service provider:</t>
  </si>
  <si>
    <t>(e.i)</t>
  </si>
  <si>
    <t>Liaison conducted by the construction manager</t>
  </si>
  <si>
    <t>hr</t>
  </si>
  <si>
    <t>(e.ii)</t>
  </si>
  <si>
    <t>Liaison conducted by senior site foreman</t>
  </si>
  <si>
    <t>(f.i)</t>
  </si>
  <si>
    <t xml:space="preserve">Branding of EPWP PPE refer to page C172 </t>
  </si>
  <si>
    <t xml:space="preserve">Handling cost and profit in respect 
of subitem F5.03 (f) above </t>
  </si>
  <si>
    <t>SCHEDULE F: SMALL CONTRACTOR DEVELOPMENT</t>
  </si>
  <si>
    <t xml:space="preserve"> SMALL CONTRACTOR DEVELOPMENT </t>
  </si>
  <si>
    <t>F10.1</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</si>
  <si>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</si>
  <si>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</si>
  <si>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</si>
  <si>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</si>
  <si>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</si>
  <si>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(a.iv)</t>
  </si>
  <si>
    <t>Procurement process for the appointment of CIDB contractor grading designation 4 Targeted Enterprise subcontractor (50 copies of the tender document required for each individual tender)</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</si>
  <si>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</si>
  <si>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</si>
  <si>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</si>
  <si>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</si>
  <si>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</si>
  <si>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</si>
  <si>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</si>
  <si>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</si>
  <si>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C2.3 SUMMARY OF BILL OF QUANTITIES</t>
  </si>
  <si>
    <t>SCHEDULE</t>
  </si>
  <si>
    <t>TOTAL SCHEDULE A: BRIDGE</t>
  </si>
  <si>
    <t>SUBTOTAL 1</t>
  </si>
  <si>
    <t xml:space="preserve">Add: PART G: CONTRACT SKILLS DEVELOPMENT GOALS – CSDG (0.25% of SUBTOTAL 1) 
                                    (= R0.00 if CSDG is not applicable)                </t>
  </si>
  <si>
    <t>SUBTOTAL 2 = (SUBTOTAL 1 + CSDG)</t>
  </si>
  <si>
    <t xml:space="preserve">SUBTOTAL 3 = (SUBTOTAL 2 + CONTINGENCIES) </t>
  </si>
  <si>
    <t>Add:  Contract Price Adjustment - CPA (10% of SUBTOTAL 3)</t>
  </si>
  <si>
    <t>SUBTOTAL 4 = (SUBTOTAL 3 + CPA)</t>
  </si>
  <si>
    <t>Add:  VAT (15% of SUBTOTAL 4</t>
  </si>
  <si>
    <t>TOTAL CARRIED FORWARD TO FORM OF OFFER C1.1.1</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</si>
  <si>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</si>
  <si>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</si>
  <si>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</si>
  <si>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 xml:space="preserve">CONTRACTOR SKILLS DEVELOPMENT GOAL PARTICVIPATION GOAL  (CSDG) </t>
  </si>
  <si>
    <t xml:space="preserve"> CONTRACTOR SKILLS DEVELOPMENT GOAL PARTICIPATION GOAL (CSDG)</t>
  </si>
  <si>
    <t>G7.01</t>
  </si>
  <si>
    <t xml:space="preserve">(b) Employment of Leaners employed   </t>
  </si>
  <si>
    <t>under Method 2:</t>
  </si>
  <si>
    <t>(i) Provision for stipends</t>
  </si>
  <si>
    <t xml:space="preserve">(ii) Provision for additional Costs      </t>
  </si>
  <si>
    <t>(c) Employment   Learners</t>
  </si>
  <si>
    <t>under Method 3:</t>
  </si>
  <si>
    <t>ii) Provision for Mentorship</t>
  </si>
  <si>
    <t xml:space="preserve">(iii) Provision for additional Costs      </t>
  </si>
  <si>
    <t>e) Liaison with the Employer’s project manager and the training service provider:</t>
  </si>
  <si>
    <t>i) Liaison conducted by the Construction Manager</t>
  </si>
  <si>
    <t>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</si>
</sst>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quot;R&quot;#,##0;\-&quot;R&quot;#,##0"/>
    <numFmt numFmtId="165" formatCode="&quot;R&quot;#,##0.00;\-&quot;R&quot;#,##0.00"/>
    <numFmt numFmtId="166" formatCode="_-&quot;R&quot;* #,##0.00_-;\-&quot;R&quot;* #,##0.00_-;_-&quot;R&quot;* &quot;-&quot;??_-;_-@_-"/>
    <numFmt numFmtId="167" formatCode="_-* #,##0.00_-;\-* #,##0.00_-;_-* &quot;-&quot;??_-;_-@_-"/>
    <numFmt numFmtId="168" formatCode="_ &quot;R&quot;\ * #,##0.00_ ;_ &quot;R&quot;\ * \-#,##0.00_ ;_ &quot;R&quot;\ * &quot;-&quot;??_ ;_ @_ "/>
    <numFmt numFmtId="169" formatCode="_ * #,##0.00_ ;_ * \-#,##0.00_ ;_ * &quot;-&quot;??_ ;_ @_ "/>
    <numFmt numFmtId="170" formatCode="&quot;R&quot;\ #,##0.00"/>
    <numFmt numFmtId="171" formatCode="0.0%"/>
    <numFmt numFmtId="172" formatCode="[$R-1C09]\ #\ ###\ ##0.00;[Red][$R-1C09]\-#\ ###\ ##0.00"/>
    <numFmt numFmtId="173" formatCode="_-* #.##0.00_-;\-* #.##0.00_-;_-* &quot;-&quot;??_-;_-@_-"/>
    <numFmt numFmtId="174" formatCode="&quot;R&quot;#,##0.00"/>
    <numFmt numFmtId="175" formatCode="0.0"/>
    <numFmt numFmtId="176" formatCode="#,##0.00;\-#,##0.00;&quot;- &quot;;@"/>
    <numFmt numFmtId="177" formatCode="&quot;C&quot;00"/>
    <numFmt numFmtId="178" formatCode="#,##0.00_ ;\-#,##0.00\ "/>
    <numFmt numFmtId="179" formatCode="[$R-434]#,##0.00"/>
    <numFmt numFmtId="180" formatCode="[$R-434]#,##0.000"/>
    <numFmt numFmtId="181" formatCode="#,##0.000_);\(#,##0.000\)"/>
    <numFmt numFmtId="182" formatCode="#,##0.0000_ ;\-#,##0.0000\ "/>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vertAlign val="superscript"/>
      <sz val="10"/>
      <name val="Calibri"/>
      <family val="2"/>
    </font>
    <font>
      <sz val="11"/>
      <name val="Calibri"/>
      <family val="2"/>
      <scheme val="minor"/>
    </font>
    <font>
      <sz val="9"/>
      <name val="Arial"/>
      <family val="2"/>
    </font>
    <font>
      <b/>
      <sz val="9"/>
      <name val="Arial"/>
      <family val="2"/>
    </font>
    <font>
      <sz val="9"/>
      <name val="Calibri"/>
      <family val="2"/>
    </font>
    <font>
      <b/>
      <sz val="10"/>
      <color rgb="FF000000"/>
      <name val="Arial"/>
      <family val="2"/>
    </font>
    <font>
      <b/>
      <sz val="8"/>
      <color rgb="FF000000"/>
      <name val="Arial"/>
      <family val="2"/>
    </font>
    <font>
      <sz val="10"/>
      <name val="Calibri"/>
      <family val="2"/>
      <scheme val="minor"/>
    </font>
    <font>
      <sz val="9"/>
      <color indexed="81"/>
      <name val="Tahoma"/>
      <family val="2"/>
    </font>
    <font>
      <b/>
      <sz val="9"/>
      <color indexed="81"/>
      <name val="Tahoma"/>
      <family val="2"/>
    </font>
    <font>
      <sz val="10"/>
      <color theme="1"/>
      <name val="Arial"/>
      <family val="2"/>
    </font>
    <font>
      <sz val="10"/>
      <color rgb="FFFF0000"/>
      <name val="Arial"/>
      <family val="2"/>
    </font>
    <font>
      <sz val="8"/>
      <name val="Arial"/>
      <family val="2"/>
    </font>
    <font>
      <b/>
      <sz val="10"/>
      <color theme="1"/>
      <name val="Arial"/>
      <family val="2"/>
    </font>
    <font>
      <sz val="9"/>
      <color theme="1"/>
      <name val="Arial"/>
      <family val="2"/>
    </font>
    <font>
      <vertAlign val="superscript"/>
      <sz val="9"/>
      <name val="Arial"/>
      <family val="2"/>
    </font>
    <font>
      <sz val="9"/>
      <color rgb="FFFF0000"/>
      <name val="Arial"/>
      <family val="2"/>
    </font>
    <font>
      <sz val="8"/>
      <name val="Arial"/>
      <family val="2"/>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34">
    <border>
      <left/>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thin">
        <color auto="1"/>
      </left>
      <right style="thin">
        <color indexed="64"/>
      </right>
      <top/>
      <bottom style="thin">
        <color rgb="FFC0C0C0"/>
      </bottom>
      <diagonal/>
    </border>
    <border>
      <left style="thin">
        <color auto="1"/>
      </left>
      <right style="thin">
        <color indexed="64"/>
      </right>
      <top style="thin">
        <color rgb="FFC0C0C0"/>
      </top>
      <bottom style="thin">
        <color rgb="FFC0C0C0"/>
      </bottom>
      <diagonal/>
    </border>
    <border>
      <left style="thin">
        <color auto="1"/>
      </left>
      <right style="thin">
        <color indexed="64"/>
      </right>
      <top style="thin">
        <color rgb="FFC0C0C0"/>
      </top>
      <bottom style="thin">
        <color indexed="64"/>
      </bottom>
      <diagonal/>
    </border>
    <border>
      <left style="thin">
        <color auto="1"/>
      </left>
      <right/>
      <top/>
      <bottom style="thin">
        <color rgb="FFC0C0C0"/>
      </bottom>
      <diagonal/>
    </border>
    <border>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s>
  <cellStyleXfs count="25">
    <xf numFmtId="0" fontId="0" fillId="0" borderId="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8" fillId="0" borderId="0"/>
    <xf numFmtId="0" fontId="7" fillId="0" borderId="0"/>
    <xf numFmtId="9" fontId="5" fillId="0" borderId="0" applyFont="0" applyFill="0" applyBorder="0" applyAlignment="0" applyProtection="0"/>
    <xf numFmtId="0" fontId="4" fillId="0" borderId="0"/>
    <xf numFmtId="0" fontId="9" fillId="0" borderId="8"/>
    <xf numFmtId="0" fontId="10" fillId="0" borderId="0"/>
    <xf numFmtId="172" fontId="5" fillId="0" borderId="9" applyFill="0" applyProtection="0"/>
    <xf numFmtId="0" fontId="5" fillId="0" borderId="0"/>
    <xf numFmtId="0" fontId="3" fillId="0" borderId="0"/>
    <xf numFmtId="167" fontId="3"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0" fontId="5" fillId="0" borderId="0"/>
    <xf numFmtId="4" fontId="10" fillId="0" borderId="0" applyProtection="0"/>
    <xf numFmtId="164" fontId="11" fillId="0" borderId="0" applyFont="0" applyFill="0" applyBorder="0" applyAlignment="0" applyProtection="0"/>
    <xf numFmtId="0" fontId="2" fillId="0" borderId="0"/>
    <xf numFmtId="173" fontId="2" fillId="0" borderId="0" applyFont="0" applyFill="0" applyBorder="0" applyAlignment="0" applyProtection="0"/>
    <xf numFmtId="0" fontId="12" fillId="0" borderId="0"/>
    <xf numFmtId="44" fontId="5" fillId="0" borderId="0" applyFont="0" applyFill="0" applyBorder="0" applyAlignment="0" applyProtection="0"/>
    <xf numFmtId="0" fontId="1" fillId="0" borderId="0"/>
  </cellStyleXfs>
  <cellXfs count="788">
    <xf numFmtId="0" fontId="0" fillId="0" borderId="0" xfId="0"/>
    <xf numFmtId="0" fontId="5" fillId="0" borderId="0" xfId="17" applyAlignment="1">
      <alignment vertical="center"/>
    </xf>
    <xf numFmtId="0" fontId="6" fillId="0" borderId="0" xfId="17" applyFont="1" applyAlignment="1">
      <alignment horizontal="left" vertical="center"/>
    </xf>
    <xf numFmtId="0" fontId="5" fillId="0" borderId="0" xfId="17" applyAlignment="1">
      <alignment horizontal="left" vertical="center"/>
    </xf>
    <xf numFmtId="0" fontId="5" fillId="0" borderId="0" xfId="17" applyAlignment="1">
      <alignment horizontal="center" vertical="center"/>
    </xf>
    <xf numFmtId="0" fontId="5" fillId="0" borderId="0" xfId="17" applyAlignment="1">
      <alignment horizontal="right" vertical="center"/>
    </xf>
    <xf numFmtId="0" fontId="6" fillId="0" borderId="0" xfId="17" applyFont="1" applyAlignment="1">
      <alignment horizontal="right" vertical="center"/>
    </xf>
    <xf numFmtId="0" fontId="6" fillId="0" borderId="0" xfId="17" applyFont="1" applyAlignment="1">
      <alignment horizontal="left" vertical="center" wrapText="1"/>
    </xf>
    <xf numFmtId="49" fontId="6" fillId="0" borderId="0" xfId="17" applyNumberFormat="1" applyFont="1" applyAlignment="1">
      <alignment horizontal="left" vertical="center" wrapText="1"/>
    </xf>
    <xf numFmtId="0" fontId="6" fillId="0" borderId="0" xfId="17" applyFont="1" applyAlignment="1">
      <alignment horizontal="center" vertical="center"/>
    </xf>
    <xf numFmtId="49" fontId="6" fillId="0" borderId="10" xfId="17" applyNumberFormat="1" applyFont="1" applyBorder="1" applyAlignment="1">
      <alignment horizontal="center" vertical="center" wrapText="1"/>
    </xf>
    <xf numFmtId="0" fontId="6" fillId="0" borderId="10" xfId="17" applyFont="1" applyBorder="1" applyAlignment="1">
      <alignment horizontal="center" vertical="center" wrapText="1"/>
    </xf>
    <xf numFmtId="0" fontId="6" fillId="0" borderId="0" xfId="17" applyFont="1" applyAlignment="1">
      <alignment horizontal="center" vertical="center" wrapText="1"/>
    </xf>
    <xf numFmtId="49" fontId="5" fillId="0" borderId="1" xfId="17" applyNumberFormat="1" applyBorder="1" applyAlignment="1">
      <alignment horizontal="left" vertical="center" wrapText="1"/>
    </xf>
    <xf numFmtId="0" fontId="5" fillId="0" borderId="1" xfId="17" applyBorder="1" applyAlignment="1">
      <alignment horizontal="left" vertical="center" wrapText="1"/>
    </xf>
    <xf numFmtId="0" fontId="5" fillId="0" borderId="1" xfId="17" applyBorder="1" applyAlignment="1">
      <alignment horizontal="center" wrapText="1"/>
    </xf>
    <xf numFmtId="0" fontId="5" fillId="0" borderId="1" xfId="17" applyBorder="1" applyAlignment="1">
      <alignment wrapText="1"/>
    </xf>
    <xf numFmtId="170" fontId="5" fillId="0" borderId="1" xfId="3" applyNumberFormat="1" applyFont="1" applyBorder="1" applyAlignment="1">
      <alignment horizontal="right" wrapText="1"/>
    </xf>
    <xf numFmtId="170" fontId="5" fillId="0" borderId="0" xfId="3" applyNumberFormat="1" applyFont="1" applyBorder="1" applyAlignment="1">
      <alignment horizontal="right"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49" fontId="5" fillId="0" borderId="1" xfId="17" applyNumberFormat="1" applyBorder="1" applyAlignment="1">
      <alignment horizontal="center" vertical="center" wrapText="1"/>
    </xf>
    <xf numFmtId="0" fontId="5" fillId="0" borderId="1" xfId="17" applyBorder="1" applyAlignment="1">
      <alignment horizontal="center" vertical="center" wrapText="1"/>
    </xf>
    <xf numFmtId="3" fontId="5" fillId="0" borderId="1" xfId="1" applyNumberFormat="1" applyFont="1" applyBorder="1" applyAlignment="1">
      <alignment horizontal="center" vertical="center" wrapText="1"/>
    </xf>
    <xf numFmtId="43" fontId="5" fillId="0" borderId="1" xfId="1" applyFont="1" applyBorder="1" applyAlignment="1">
      <alignment horizontal="center" vertical="center" wrapText="1"/>
    </xf>
    <xf numFmtId="170" fontId="5" fillId="0" borderId="1" xfId="3" applyNumberFormat="1" applyFont="1" applyBorder="1" applyAlignment="1">
      <alignment horizontal="right" vertical="center" wrapText="1"/>
    </xf>
    <xf numFmtId="3" fontId="5" fillId="0" borderId="1" xfId="1" applyNumberFormat="1" applyFont="1" applyBorder="1" applyAlignment="1">
      <alignment horizontal="center" wrapText="1"/>
    </xf>
    <xf numFmtId="171" fontId="5" fillId="0" borderId="1" xfId="17" applyNumberFormat="1" applyBorder="1" applyAlignment="1">
      <alignment wrapText="1"/>
    </xf>
    <xf numFmtId="0" fontId="6" fillId="0" borderId="0" xfId="17" applyFont="1" applyAlignment="1">
      <alignment vertical="center"/>
    </xf>
    <xf numFmtId="49" fontId="6" fillId="0" borderId="11" xfId="17" applyNumberFormat="1" applyFont="1" applyBorder="1" applyAlignment="1">
      <alignment vertical="center"/>
    </xf>
    <xf numFmtId="0" fontId="6" fillId="0" borderId="12" xfId="17" applyFont="1" applyBorder="1" applyAlignment="1">
      <alignment vertical="center"/>
    </xf>
    <xf numFmtId="49" fontId="6" fillId="0" borderId="12" xfId="17" applyNumberFormat="1" applyFont="1" applyBorder="1" applyAlignment="1">
      <alignment vertical="center"/>
    </xf>
    <xf numFmtId="49" fontId="6" fillId="0" borderId="12" xfId="17" applyNumberFormat="1" applyFont="1" applyBorder="1" applyAlignment="1">
      <alignment horizontal="center" vertical="center"/>
    </xf>
    <xf numFmtId="170" fontId="6" fillId="0" borderId="10" xfId="1" applyNumberFormat="1" applyFont="1" applyBorder="1" applyAlignment="1">
      <alignment horizontal="right" vertical="center" wrapText="1"/>
    </xf>
    <xf numFmtId="170" fontId="6" fillId="0" borderId="0" xfId="1" applyNumberFormat="1" applyFont="1" applyBorder="1" applyAlignment="1">
      <alignment horizontal="right" vertical="center" wrapText="1"/>
    </xf>
    <xf numFmtId="49" fontId="5" fillId="0" borderId="0" xfId="17" applyNumberFormat="1" applyAlignment="1">
      <alignment horizontal="left" vertical="center"/>
    </xf>
    <xf numFmtId="0" fontId="5" fillId="0" borderId="0" xfId="17"/>
    <xf numFmtId="0" fontId="5" fillId="0" borderId="1" xfId="17" applyBorder="1" applyAlignment="1">
      <alignment horizontal="center" vertical="center"/>
    </xf>
    <xf numFmtId="43" fontId="5" fillId="0" borderId="1" xfId="1" applyFont="1" applyBorder="1" applyAlignment="1">
      <alignment vertical="center" wrapText="1"/>
    </xf>
    <xf numFmtId="0" fontId="5" fillId="0" borderId="1" xfId="17" applyBorder="1" applyAlignment="1">
      <alignment horizontal="left" wrapText="1"/>
    </xf>
    <xf numFmtId="0" fontId="5" fillId="0" borderId="1" xfId="17" applyBorder="1" applyAlignment="1">
      <alignment vertical="center" wrapText="1"/>
    </xf>
    <xf numFmtId="170" fontId="5" fillId="0" borderId="0" xfId="3" applyNumberFormat="1" applyFont="1" applyBorder="1" applyAlignment="1">
      <alignment horizontal="right" vertical="center" wrapText="1"/>
    </xf>
    <xf numFmtId="170" fontId="5" fillId="0" borderId="0" xfId="1" applyNumberFormat="1" applyFont="1" applyBorder="1" applyAlignment="1">
      <alignment horizontal="right" vertical="center" wrapText="1"/>
    </xf>
    <xf numFmtId="171" fontId="5" fillId="0" borderId="1" xfId="7" applyNumberFormat="1" applyFont="1" applyBorder="1" applyAlignment="1">
      <alignment vertical="center" wrapText="1"/>
    </xf>
    <xf numFmtId="170" fontId="5" fillId="0" borderId="0" xfId="3" applyNumberFormat="1" applyFont="1" applyBorder="1" applyAlignment="1">
      <alignment vertical="center" wrapText="1"/>
    </xf>
    <xf numFmtId="0" fontId="5" fillId="0" borderId="1" xfId="17" applyBorder="1" applyAlignment="1">
      <alignment vertical="center"/>
    </xf>
    <xf numFmtId="49" fontId="6" fillId="0" borderId="1" xfId="17" applyNumberFormat="1" applyFont="1" applyBorder="1" applyAlignment="1">
      <alignment horizontal="center" vertical="center" wrapText="1"/>
    </xf>
    <xf numFmtId="171" fontId="5" fillId="0" borderId="1" xfId="17" applyNumberFormat="1" applyBorder="1" applyAlignment="1">
      <alignment vertical="center" wrapText="1"/>
    </xf>
    <xf numFmtId="43" fontId="5" fillId="0" borderId="1" xfId="1" applyFont="1" applyFill="1" applyBorder="1" applyAlignment="1">
      <alignment vertical="center" wrapText="1"/>
    </xf>
    <xf numFmtId="43" fontId="5" fillId="0" borderId="0" xfId="17" applyNumberFormat="1" applyAlignment="1">
      <alignment horizontal="right" vertical="center"/>
    </xf>
    <xf numFmtId="49" fontId="5" fillId="0" borderId="1" xfId="17" applyNumberFormat="1" applyBorder="1" applyAlignment="1">
      <alignment horizontal="right" vertical="center" wrapText="1"/>
    </xf>
    <xf numFmtId="0" fontId="6" fillId="0" borderId="1" xfId="17" applyFont="1" applyBorder="1" applyAlignment="1">
      <alignment horizontal="center" vertical="center" wrapText="1"/>
    </xf>
    <xf numFmtId="0" fontId="5" fillId="0" borderId="1" xfId="17" applyBorder="1" applyAlignment="1">
      <alignment horizontal="left" vertical="center"/>
    </xf>
    <xf numFmtId="0" fontId="5" fillId="0" borderId="0" xfId="17" applyAlignment="1">
      <alignment vertical="center" wrapText="1"/>
    </xf>
    <xf numFmtId="0" fontId="5" fillId="0" borderId="0" xfId="17" applyAlignment="1">
      <alignment horizontal="left" vertical="center" wrapText="1"/>
    </xf>
    <xf numFmtId="49" fontId="5" fillId="0" borderId="0" xfId="17" applyNumberFormat="1" applyAlignment="1">
      <alignment horizontal="left" vertical="center" wrapText="1"/>
    </xf>
    <xf numFmtId="0" fontId="5" fillId="0" borderId="0" xfId="17" applyAlignment="1">
      <alignment horizontal="center" vertical="center" wrapText="1"/>
    </xf>
    <xf numFmtId="0" fontId="5" fillId="0" borderId="0" xfId="17" applyAlignment="1">
      <alignment horizontal="right" vertical="center" wrapText="1"/>
    </xf>
    <xf numFmtId="0" fontId="5" fillId="0" borderId="0" xfId="17" applyAlignment="1">
      <alignment wrapText="1"/>
    </xf>
    <xf numFmtId="0" fontId="6" fillId="0" borderId="0" xfId="17" applyFont="1" applyAlignment="1">
      <alignment vertical="center" wrapText="1"/>
    </xf>
    <xf numFmtId="49" fontId="5" fillId="0" borderId="1" xfId="17" applyNumberFormat="1" applyBorder="1" applyAlignment="1">
      <alignment horizontal="left" vertical="top" wrapText="1"/>
    </xf>
    <xf numFmtId="170" fontId="5" fillId="0" borderId="0" xfId="1" applyNumberFormat="1" applyFont="1" applyBorder="1" applyAlignment="1">
      <alignment horizontal="right" wrapText="1"/>
    </xf>
    <xf numFmtId="49" fontId="5" fillId="0" borderId="1" xfId="17" applyNumberFormat="1" applyBorder="1" applyAlignment="1">
      <alignment horizontal="right" vertical="top" wrapText="1"/>
    </xf>
    <xf numFmtId="171" fontId="5" fillId="0" borderId="1" xfId="7" applyNumberFormat="1" applyFont="1" applyBorder="1" applyAlignment="1">
      <alignment wrapText="1"/>
    </xf>
    <xf numFmtId="170" fontId="5" fillId="0" borderId="0" xfId="3" applyNumberFormat="1" applyFont="1" applyBorder="1" applyAlignment="1">
      <alignment wrapText="1"/>
    </xf>
    <xf numFmtId="0" fontId="5" fillId="0" borderId="1" xfId="17" applyBorder="1" applyAlignment="1">
      <alignment horizontal="center"/>
    </xf>
    <xf numFmtId="0" fontId="5" fillId="0" borderId="1" xfId="17" applyBorder="1"/>
    <xf numFmtId="0" fontId="5" fillId="0" borderId="0" xfId="17" applyAlignment="1">
      <alignment horizontal="right"/>
    </xf>
    <xf numFmtId="43" fontId="5" fillId="0" borderId="1" xfId="1" applyFont="1" applyBorder="1" applyAlignment="1">
      <alignment wrapText="1"/>
    </xf>
    <xf numFmtId="0" fontId="5" fillId="0" borderId="1" xfId="17" applyBorder="1" applyAlignment="1">
      <alignment horizontal="left" vertical="top" wrapText="1"/>
    </xf>
    <xf numFmtId="0" fontId="5" fillId="0" borderId="1" xfId="17" applyBorder="1" applyAlignment="1">
      <alignment horizontal="center" vertical="top" wrapText="1"/>
    </xf>
    <xf numFmtId="43" fontId="5" fillId="0" borderId="1" xfId="1" applyFont="1" applyFill="1" applyBorder="1" applyAlignment="1">
      <alignment wrapText="1"/>
    </xf>
    <xf numFmtId="43" fontId="5" fillId="0" borderId="0" xfId="17" applyNumberFormat="1" applyAlignment="1">
      <alignment horizontal="right"/>
    </xf>
    <xf numFmtId="0" fontId="6" fillId="0" borderId="1" xfId="17" applyFont="1" applyBorder="1" applyAlignment="1">
      <alignment horizontal="center" wrapText="1"/>
    </xf>
    <xf numFmtId="49" fontId="6" fillId="0" borderId="1" xfId="17" applyNumberFormat="1" applyFont="1" applyBorder="1" applyAlignment="1">
      <alignment horizontal="right" vertical="center" wrapText="1"/>
    </xf>
    <xf numFmtId="0" fontId="15" fillId="0" borderId="1" xfId="17" applyFont="1" applyBorder="1" applyAlignment="1">
      <alignment horizontal="center" vertical="center" wrapText="1"/>
    </xf>
    <xf numFmtId="49" fontId="6" fillId="0" borderId="10" xfId="17" applyNumberFormat="1" applyFont="1" applyBorder="1" applyAlignment="1">
      <alignment vertical="center" wrapText="1"/>
    </xf>
    <xf numFmtId="49" fontId="5" fillId="0" borderId="1" xfId="17" applyNumberFormat="1" applyBorder="1" applyAlignment="1">
      <alignment vertical="center" wrapText="1"/>
    </xf>
    <xf numFmtId="49" fontId="5" fillId="0" borderId="0" xfId="17" applyNumberFormat="1" applyAlignment="1">
      <alignment vertical="center"/>
    </xf>
    <xf numFmtId="0" fontId="5" fillId="0" borderId="3" xfId="17" applyBorder="1" applyAlignment="1">
      <alignment horizontal="left" vertical="center"/>
    </xf>
    <xf numFmtId="0" fontId="5" fillId="0" borderId="3" xfId="17" applyBorder="1" applyAlignment="1">
      <alignment horizontal="center" vertical="center"/>
    </xf>
    <xf numFmtId="0" fontId="5" fillId="0" borderId="3" xfId="17" applyBorder="1" applyAlignment="1">
      <alignment vertical="center"/>
    </xf>
    <xf numFmtId="49" fontId="6" fillId="0" borderId="10" xfId="17" applyNumberFormat="1" applyFont="1" applyBorder="1" applyAlignment="1">
      <alignment vertical="center"/>
    </xf>
    <xf numFmtId="0" fontId="5" fillId="0" borderId="13" xfId="17" applyBorder="1" applyAlignment="1">
      <alignment horizontal="center" vertical="center" wrapText="1"/>
    </xf>
    <xf numFmtId="0" fontId="6" fillId="0" borderId="0" xfId="17" applyFont="1"/>
    <xf numFmtId="0" fontId="6" fillId="0" borderId="1" xfId="17" applyFont="1" applyBorder="1"/>
    <xf numFmtId="0" fontId="5" fillId="0" borderId="14" xfId="17" applyBorder="1" applyAlignment="1">
      <alignment horizontal="center" wrapText="1"/>
    </xf>
    <xf numFmtId="49" fontId="5" fillId="0" borderId="14" xfId="17" applyNumberFormat="1" applyBorder="1" applyAlignment="1">
      <alignment horizontal="left" vertical="center" wrapText="1"/>
    </xf>
    <xf numFmtId="49" fontId="6" fillId="0" borderId="10" xfId="17" applyNumberFormat="1" applyFont="1" applyBorder="1" applyAlignment="1">
      <alignment horizontal="right" vertical="center" wrapText="1"/>
    </xf>
    <xf numFmtId="0" fontId="5" fillId="0" borderId="1" xfId="17" applyBorder="1" applyAlignment="1">
      <alignment horizontal="right" vertical="center" wrapText="1"/>
    </xf>
    <xf numFmtId="49" fontId="6" fillId="0" borderId="11" xfId="17" applyNumberFormat="1" applyFont="1" applyBorder="1" applyAlignment="1">
      <alignment horizontal="right" vertical="center"/>
    </xf>
    <xf numFmtId="49" fontId="5" fillId="0" borderId="0" xfId="17" applyNumberFormat="1" applyAlignment="1">
      <alignment horizontal="right" vertical="center"/>
    </xf>
    <xf numFmtId="49" fontId="5" fillId="0" borderId="1" xfId="17" applyNumberFormat="1" applyBorder="1" applyAlignment="1">
      <alignment horizontal="right" wrapText="1"/>
    </xf>
    <xf numFmtId="0" fontId="6" fillId="0" borderId="14" xfId="17" applyFont="1" applyBorder="1" applyAlignment="1">
      <alignment horizontal="center" vertical="center" wrapText="1"/>
    </xf>
    <xf numFmtId="49" fontId="6" fillId="0" borderId="14" xfId="17" applyNumberFormat="1" applyFont="1" applyBorder="1" applyAlignment="1">
      <alignment horizontal="center" vertical="center" wrapText="1"/>
    </xf>
    <xf numFmtId="0" fontId="6" fillId="0" borderId="6" xfId="17" applyFont="1" applyBorder="1" applyAlignment="1">
      <alignment horizontal="left" vertical="center" wrapText="1"/>
    </xf>
    <xf numFmtId="49" fontId="6" fillId="0" borderId="10" xfId="17" applyNumberFormat="1" applyFont="1" applyBorder="1" applyAlignment="1">
      <alignment horizontal="center" vertical="center"/>
    </xf>
    <xf numFmtId="49" fontId="5" fillId="0" borderId="1" xfId="17" applyNumberFormat="1" applyBorder="1" applyAlignment="1">
      <alignment horizontal="center" vertical="center"/>
    </xf>
    <xf numFmtId="0" fontId="6" fillId="0" borderId="0" xfId="17" applyFont="1" applyAlignment="1">
      <alignment horizontal="left" vertical="top"/>
    </xf>
    <xf numFmtId="0" fontId="5" fillId="0" borderId="3" xfId="17" applyBorder="1" applyAlignment="1">
      <alignment horizontal="right" vertical="center"/>
    </xf>
    <xf numFmtId="0" fontId="5" fillId="0" borderId="3" xfId="17" applyBorder="1" applyAlignment="1">
      <alignment horizontal="left" vertical="center" wrapText="1"/>
    </xf>
    <xf numFmtId="0" fontId="6" fillId="0" borderId="0" xfId="17" applyFont="1" applyAlignment="1">
      <alignment horizontal="right" vertical="top"/>
    </xf>
    <xf numFmtId="0" fontId="5" fillId="0" borderId="0" xfId="0" applyFont="1"/>
    <xf numFmtId="0" fontId="6" fillId="0" borderId="14" xfId="17" applyFont="1" applyBorder="1" applyAlignment="1">
      <alignment horizontal="left" vertical="center" wrapText="1"/>
    </xf>
    <xf numFmtId="0" fontId="5" fillId="0" borderId="14" xfId="17" applyBorder="1" applyAlignment="1">
      <alignment horizontal="center" vertical="center" wrapText="1"/>
    </xf>
    <xf numFmtId="43" fontId="5" fillId="0" borderId="14" xfId="1" applyFont="1" applyBorder="1" applyAlignment="1">
      <alignment vertical="center" wrapText="1"/>
    </xf>
    <xf numFmtId="43" fontId="6" fillId="0" borderId="1" xfId="1" applyFont="1" applyBorder="1" applyAlignment="1">
      <alignment vertical="center" wrapText="1"/>
    </xf>
    <xf numFmtId="170" fontId="6" fillId="0" borderId="1" xfId="3" applyNumberFormat="1" applyFont="1" applyBorder="1" applyAlignment="1">
      <alignment horizontal="right" vertical="center" wrapText="1"/>
    </xf>
    <xf numFmtId="174" fontId="5" fillId="0" borderId="1" xfId="3" applyNumberFormat="1" applyFont="1" applyBorder="1" applyAlignment="1">
      <alignment horizontal="right" wrapText="1"/>
    </xf>
    <xf numFmtId="0" fontId="18" fillId="0" borderId="0" xfId="17" applyFont="1" applyAlignment="1">
      <alignment vertical="center"/>
    </xf>
    <xf numFmtId="0" fontId="18" fillId="0" borderId="0" xfId="17" applyFont="1" applyAlignment="1">
      <alignment horizontal="right" vertical="center"/>
    </xf>
    <xf numFmtId="0" fontId="18" fillId="0" borderId="0" xfId="17" applyFont="1" applyAlignment="1">
      <alignment horizontal="center" vertical="center"/>
    </xf>
    <xf numFmtId="0" fontId="18" fillId="0" borderId="0" xfId="17" applyFont="1" applyAlignment="1">
      <alignment horizontal="left" vertical="center"/>
    </xf>
    <xf numFmtId="49" fontId="18" fillId="0" borderId="0" xfId="17" applyNumberFormat="1" applyFont="1" applyAlignment="1">
      <alignment horizontal="left" vertical="center"/>
    </xf>
    <xf numFmtId="170" fontId="18" fillId="0" borderId="1" xfId="3" applyNumberFormat="1" applyFont="1" applyBorder="1" applyAlignment="1">
      <alignment horizontal="right" vertical="center" wrapText="1"/>
    </xf>
    <xf numFmtId="0" fontId="18" fillId="0" borderId="1" xfId="17" applyFont="1" applyBorder="1"/>
    <xf numFmtId="3" fontId="18" fillId="0" borderId="1" xfId="1" applyNumberFormat="1" applyFont="1" applyBorder="1" applyAlignment="1">
      <alignment horizontal="center" wrapText="1"/>
    </xf>
    <xf numFmtId="0" fontId="18" fillId="0" borderId="1" xfId="17" applyFont="1" applyBorder="1" applyAlignment="1">
      <alignment horizontal="center"/>
    </xf>
    <xf numFmtId="0" fontId="18" fillId="0" borderId="1" xfId="17" applyFont="1" applyBorder="1" applyAlignment="1">
      <alignment horizontal="center" wrapText="1"/>
    </xf>
    <xf numFmtId="0" fontId="18" fillId="0" borderId="1" xfId="17" applyFont="1" applyBorder="1" applyAlignment="1">
      <alignment horizontal="left" vertical="center" wrapText="1"/>
    </xf>
    <xf numFmtId="171" fontId="18" fillId="0" borderId="1" xfId="7" applyNumberFormat="1" applyFont="1" applyBorder="1" applyAlignment="1">
      <alignment wrapText="1"/>
    </xf>
    <xf numFmtId="0" fontId="18" fillId="0" borderId="1" xfId="17" applyFont="1" applyBorder="1" applyAlignment="1">
      <alignment horizontal="center" vertical="center" wrapText="1"/>
    </xf>
    <xf numFmtId="49" fontId="18" fillId="0" borderId="1" xfId="17" applyNumberFormat="1" applyFont="1" applyBorder="1" applyAlignment="1">
      <alignment horizontal="right" vertical="center" wrapText="1"/>
    </xf>
    <xf numFmtId="43" fontId="18" fillId="0" borderId="1" xfId="1" applyFont="1" applyBorder="1" applyAlignment="1">
      <alignment wrapText="1"/>
    </xf>
    <xf numFmtId="0" fontId="18" fillId="0" borderId="1" xfId="17" applyFont="1" applyBorder="1" applyAlignment="1">
      <alignment wrapText="1"/>
    </xf>
    <xf numFmtId="0" fontId="19" fillId="0" borderId="1" xfId="17" applyFont="1" applyBorder="1" applyAlignment="1">
      <alignment horizontal="left" vertical="center" wrapText="1"/>
    </xf>
    <xf numFmtId="49" fontId="19" fillId="0" borderId="1" xfId="17" applyNumberFormat="1" applyFont="1" applyBorder="1" applyAlignment="1">
      <alignment horizontal="right" vertical="center" wrapText="1"/>
    </xf>
    <xf numFmtId="43" fontId="18" fillId="0" borderId="1" xfId="1" applyFont="1" applyBorder="1" applyAlignment="1">
      <alignment horizontal="center" vertical="center" wrapText="1"/>
    </xf>
    <xf numFmtId="3" fontId="18" fillId="0" borderId="1" xfId="1" applyNumberFormat="1" applyFont="1" applyBorder="1" applyAlignment="1">
      <alignment horizontal="center" vertical="center" wrapText="1"/>
    </xf>
    <xf numFmtId="170" fontId="18" fillId="0" borderId="1" xfId="3" applyNumberFormat="1" applyFont="1" applyBorder="1" applyAlignment="1">
      <alignment horizontal="right" wrapText="1"/>
    </xf>
    <xf numFmtId="43" fontId="18" fillId="0" borderId="1" xfId="1" applyFont="1" applyFill="1" applyBorder="1" applyAlignment="1">
      <alignment wrapText="1"/>
    </xf>
    <xf numFmtId="171" fontId="18" fillId="0" borderId="1" xfId="17" applyNumberFormat="1" applyFont="1" applyBorder="1" applyAlignment="1">
      <alignment wrapText="1"/>
    </xf>
    <xf numFmtId="49" fontId="18" fillId="0" borderId="1" xfId="17" applyNumberFormat="1" applyFont="1" applyBorder="1" applyAlignment="1">
      <alignment horizontal="right" wrapText="1"/>
    </xf>
    <xf numFmtId="49" fontId="18" fillId="0" borderId="1" xfId="17" applyNumberFormat="1" applyFont="1" applyBorder="1" applyAlignment="1">
      <alignment horizontal="right" vertical="top" wrapText="1"/>
    </xf>
    <xf numFmtId="170" fontId="18" fillId="0" borderId="0" xfId="3" applyNumberFormat="1" applyFont="1" applyBorder="1" applyAlignment="1">
      <alignment horizontal="right" wrapText="1"/>
    </xf>
    <xf numFmtId="0" fontId="18" fillId="0" borderId="0" xfId="17" applyFont="1" applyAlignment="1">
      <alignment horizontal="right"/>
    </xf>
    <xf numFmtId="43" fontId="18" fillId="0" borderId="0" xfId="17" applyNumberFormat="1" applyFont="1" applyAlignment="1">
      <alignment horizontal="right"/>
    </xf>
    <xf numFmtId="170" fontId="18" fillId="0" borderId="0" xfId="1" applyNumberFormat="1" applyFont="1" applyBorder="1" applyAlignment="1">
      <alignment horizontal="right" wrapText="1"/>
    </xf>
    <xf numFmtId="170" fontId="18" fillId="0" borderId="0" xfId="3" applyNumberFormat="1" applyFont="1" applyBorder="1" applyAlignment="1">
      <alignment wrapText="1"/>
    </xf>
    <xf numFmtId="0" fontId="19" fillId="0" borderId="0" xfId="17" applyFont="1" applyAlignment="1">
      <alignment horizontal="center" vertical="center"/>
    </xf>
    <xf numFmtId="0" fontId="19" fillId="0" borderId="0" xfId="17" applyFont="1" applyAlignment="1">
      <alignment horizontal="center" vertical="center" wrapText="1"/>
    </xf>
    <xf numFmtId="49" fontId="19" fillId="0" borderId="0" xfId="17" applyNumberFormat="1" applyFont="1" applyAlignment="1">
      <alignment horizontal="left" vertical="center" wrapText="1"/>
    </xf>
    <xf numFmtId="0" fontId="19" fillId="0" borderId="0" xfId="17" applyFont="1" applyAlignment="1">
      <alignment horizontal="left" vertical="top"/>
    </xf>
    <xf numFmtId="0" fontId="19" fillId="0" borderId="0" xfId="17" applyFont="1" applyAlignment="1">
      <alignment horizontal="left" vertical="center"/>
    </xf>
    <xf numFmtId="0" fontId="19" fillId="0" borderId="0" xfId="17" applyFont="1" applyAlignment="1">
      <alignment horizontal="right" vertical="center"/>
    </xf>
    <xf numFmtId="0" fontId="20" fillId="0" borderId="1" xfId="17" applyFont="1" applyBorder="1" applyAlignment="1">
      <alignment horizontal="center" wrapText="1"/>
    </xf>
    <xf numFmtId="168" fontId="0" fillId="0" borderId="0" xfId="3" applyNumberFormat="1" applyFont="1" applyAlignment="1">
      <alignment vertical="center" wrapText="1"/>
    </xf>
    <xf numFmtId="0" fontId="5" fillId="0" borderId="0" xfId="17" applyAlignment="1">
      <alignment horizontal="left" vertical="center" wrapText="1" indent="1"/>
    </xf>
    <xf numFmtId="0" fontId="5" fillId="0" borderId="16" xfId="17" applyBorder="1" applyAlignment="1">
      <alignment horizontal="left" vertical="center" wrapText="1"/>
    </xf>
    <xf numFmtId="49" fontId="5" fillId="3" borderId="0" xfId="0" applyNumberFormat="1" applyFont="1" applyFill="1" applyAlignment="1">
      <alignment horizontal="left" vertical="center"/>
    </xf>
    <xf numFmtId="49" fontId="5" fillId="3" borderId="0" xfId="0" applyNumberFormat="1" applyFont="1" applyFill="1" applyAlignment="1">
      <alignment horizontal="left" vertical="top"/>
    </xf>
    <xf numFmtId="49" fontId="6" fillId="0" borderId="10" xfId="17" applyNumberFormat="1" applyFont="1" applyBorder="1" applyAlignment="1">
      <alignment horizontal="right" vertical="center"/>
    </xf>
    <xf numFmtId="49" fontId="5" fillId="0" borderId="1" xfId="17" applyNumberFormat="1" applyBorder="1" applyAlignment="1">
      <alignment horizontal="right" vertical="center"/>
    </xf>
    <xf numFmtId="0" fontId="5" fillId="0" borderId="1" xfId="17" applyBorder="1" applyAlignment="1">
      <alignment horizontal="right"/>
    </xf>
    <xf numFmtId="49" fontId="6" fillId="0" borderId="1" xfId="17" applyNumberFormat="1" applyFont="1" applyBorder="1" applyAlignment="1">
      <alignment horizontal="right" vertical="center"/>
    </xf>
    <xf numFmtId="0" fontId="5" fillId="0" borderId="13" xfId="17" applyBorder="1" applyAlignment="1">
      <alignment vertical="center" wrapText="1"/>
    </xf>
    <xf numFmtId="49" fontId="5" fillId="0" borderId="14" xfId="17" applyNumberFormat="1" applyBorder="1" applyAlignment="1">
      <alignment horizontal="right" vertical="center" wrapText="1"/>
    </xf>
    <xf numFmtId="0" fontId="5" fillId="0" borderId="1" xfId="17" applyBorder="1" applyAlignment="1">
      <alignment horizontal="right" vertical="center"/>
    </xf>
    <xf numFmtId="0" fontId="6" fillId="0" borderId="1" xfId="17" applyFont="1" applyBorder="1" applyAlignment="1">
      <alignment horizontal="right"/>
    </xf>
    <xf numFmtId="49" fontId="6" fillId="0" borderId="14" xfId="17" applyNumberFormat="1" applyFont="1" applyBorder="1" applyAlignment="1">
      <alignment horizontal="right" vertical="center" wrapText="1"/>
    </xf>
    <xf numFmtId="0" fontId="6" fillId="0" borderId="16" xfId="17" applyFont="1" applyBorder="1" applyAlignment="1">
      <alignment horizontal="center" vertical="center" wrapText="1"/>
    </xf>
    <xf numFmtId="0" fontId="5" fillId="0" borderId="2" xfId="17" applyBorder="1" applyAlignment="1">
      <alignment horizontal="left" vertical="center" wrapText="1"/>
    </xf>
    <xf numFmtId="0" fontId="19" fillId="0" borderId="0" xfId="17" applyFont="1" applyAlignment="1">
      <alignment horizontal="left" vertical="center" wrapText="1"/>
    </xf>
    <xf numFmtId="0" fontId="6" fillId="0" borderId="0" xfId="17" applyFont="1" applyAlignment="1">
      <alignment horizontal="left"/>
    </xf>
    <xf numFmtId="0" fontId="5" fillId="0" borderId="3" xfId="17" applyBorder="1" applyAlignment="1">
      <alignment horizontal="left"/>
    </xf>
    <xf numFmtId="49" fontId="6" fillId="0" borderId="10" xfId="17" applyNumberFormat="1" applyFont="1" applyBorder="1" applyAlignment="1">
      <alignment horizontal="center" wrapText="1"/>
    </xf>
    <xf numFmtId="49" fontId="5" fillId="0" borderId="1" xfId="17" applyNumberFormat="1" applyBorder="1" applyAlignment="1">
      <alignment horizontal="left" wrapText="1"/>
    </xf>
    <xf numFmtId="49" fontId="5" fillId="0" borderId="1" xfId="17" applyNumberFormat="1" applyBorder="1" applyAlignment="1">
      <alignment horizontal="center" wrapText="1"/>
    </xf>
    <xf numFmtId="49" fontId="5" fillId="0" borderId="0" xfId="17" applyNumberFormat="1" applyAlignment="1">
      <alignment horizontal="left"/>
    </xf>
    <xf numFmtId="49" fontId="6" fillId="0" borderId="1" xfId="17" applyNumberFormat="1" applyFont="1" applyBorder="1" applyAlignment="1">
      <alignment horizontal="right" wrapText="1"/>
    </xf>
    <xf numFmtId="49" fontId="5" fillId="0" borderId="1" xfId="17" applyNumberFormat="1" applyBorder="1" applyAlignment="1">
      <alignment vertical="center"/>
    </xf>
    <xf numFmtId="0" fontId="17" fillId="0" borderId="1" xfId="17" applyFont="1" applyBorder="1" applyAlignment="1">
      <alignment horizontal="right"/>
    </xf>
    <xf numFmtId="49" fontId="5" fillId="0" borderId="13" xfId="17" applyNumberFormat="1" applyBorder="1" applyAlignment="1">
      <alignment horizontal="right" vertical="center" wrapText="1"/>
    </xf>
    <xf numFmtId="49" fontId="6" fillId="0" borderId="0" xfId="17" applyNumberFormat="1" applyFont="1" applyAlignment="1">
      <alignment horizontal="left" vertical="center"/>
    </xf>
    <xf numFmtId="0" fontId="6" fillId="0" borderId="11" xfId="17" applyFont="1" applyBorder="1" applyAlignment="1">
      <alignment horizontal="right" vertical="center"/>
    </xf>
    <xf numFmtId="0" fontId="6" fillId="0" borderId="14" xfId="17" applyFont="1" applyBorder="1" applyAlignment="1">
      <alignment horizontal="right"/>
    </xf>
    <xf numFmtId="0" fontId="5" fillId="0" borderId="14" xfId="17" applyBorder="1" applyAlignment="1">
      <alignment horizontal="right"/>
    </xf>
    <xf numFmtId="49" fontId="5" fillId="0" borderId="0" xfId="17" applyNumberFormat="1" applyAlignment="1">
      <alignment horizontal="left" wrapText="1"/>
    </xf>
    <xf numFmtId="0" fontId="6" fillId="0" borderId="7" xfId="17" applyFont="1" applyBorder="1" applyAlignment="1">
      <alignment wrapText="1"/>
    </xf>
    <xf numFmtId="0" fontId="6" fillId="0" borderId="2" xfId="17" applyFont="1" applyBorder="1" applyAlignment="1">
      <alignment wrapText="1"/>
    </xf>
    <xf numFmtId="0" fontId="5" fillId="0" borderId="2" xfId="17" applyBorder="1" applyAlignment="1">
      <alignment wrapText="1"/>
    </xf>
    <xf numFmtId="49" fontId="5" fillId="0" borderId="2" xfId="17" applyNumberFormat="1" applyBorder="1" applyAlignment="1">
      <alignment horizontal="left" vertical="center" wrapText="1"/>
    </xf>
    <xf numFmtId="0" fontId="5" fillId="0" borderId="2" xfId="17" applyBorder="1" applyAlignment="1">
      <alignment vertical="center" wrapText="1"/>
    </xf>
    <xf numFmtId="0" fontId="5" fillId="0" borderId="1" xfId="17" applyBorder="1" applyAlignment="1">
      <alignment horizontal="right" wrapText="1"/>
    </xf>
    <xf numFmtId="0" fontId="23" fillId="0" borderId="1" xfId="17" applyFont="1" applyBorder="1" applyAlignment="1">
      <alignment horizontal="right"/>
    </xf>
    <xf numFmtId="43" fontId="5" fillId="0" borderId="0" xfId="1" applyFont="1" applyBorder="1" applyAlignment="1">
      <alignment vertical="center" wrapText="1"/>
    </xf>
    <xf numFmtId="0" fontId="6" fillId="0" borderId="0" xfId="17" applyFont="1" applyAlignment="1">
      <alignment horizontal="center" vertical="top"/>
    </xf>
    <xf numFmtId="49" fontId="5" fillId="0" borderId="0" xfId="17" applyNumberFormat="1" applyAlignment="1">
      <alignment horizontal="center" vertical="center"/>
    </xf>
    <xf numFmtId="49" fontId="5" fillId="0" borderId="1" xfId="17" applyNumberFormat="1" applyBorder="1" applyAlignment="1">
      <alignment horizontal="right" vertical="top"/>
    </xf>
    <xf numFmtId="49" fontId="5" fillId="0" borderId="1" xfId="17" applyNumberFormat="1" applyBorder="1" applyAlignment="1">
      <alignment horizontal="right"/>
    </xf>
    <xf numFmtId="3" fontId="5" fillId="0" borderId="16" xfId="1" applyNumberFormat="1" applyFont="1" applyBorder="1" applyAlignment="1">
      <alignment horizontal="center" wrapText="1"/>
    </xf>
    <xf numFmtId="9" fontId="5" fillId="0" borderId="0" xfId="17" applyNumberFormat="1" applyAlignment="1">
      <alignment vertical="center"/>
    </xf>
    <xf numFmtId="0" fontId="5" fillId="0" borderId="0" xfId="0" applyFont="1" applyAlignment="1">
      <alignment wrapText="1"/>
    </xf>
    <xf numFmtId="49" fontId="5" fillId="4" borderId="1" xfId="17" applyNumberFormat="1" applyFill="1" applyBorder="1" applyAlignment="1">
      <alignment horizontal="right" vertical="center" wrapText="1"/>
    </xf>
    <xf numFmtId="0" fontId="5" fillId="4" borderId="1" xfId="17" applyFill="1" applyBorder="1" applyAlignment="1">
      <alignment horizontal="left" vertical="center" wrapText="1"/>
    </xf>
    <xf numFmtId="2" fontId="5" fillId="0" borderId="1" xfId="17" applyNumberFormat="1" applyBorder="1" applyAlignment="1">
      <alignment horizontal="center" vertical="center" wrapText="1"/>
    </xf>
    <xf numFmtId="0" fontId="5" fillId="5" borderId="1" xfId="17" applyFill="1" applyBorder="1" applyAlignment="1">
      <alignment horizontal="center" vertical="center" wrapText="1"/>
    </xf>
    <xf numFmtId="0" fontId="5" fillId="4" borderId="0" xfId="17" applyFill="1" applyAlignment="1">
      <alignment vertical="center"/>
    </xf>
    <xf numFmtId="0" fontId="5" fillId="4" borderId="1" xfId="17" applyFill="1" applyBorder="1" applyAlignment="1">
      <alignment horizontal="center" vertical="center" wrapText="1"/>
    </xf>
    <xf numFmtId="3" fontId="5" fillId="4" borderId="1" xfId="1" applyNumberFormat="1" applyFont="1" applyFill="1" applyBorder="1" applyAlignment="1">
      <alignment horizontal="center" vertical="center" wrapText="1"/>
    </xf>
    <xf numFmtId="170" fontId="5" fillId="4" borderId="1" xfId="3" applyNumberFormat="1" applyFont="1" applyFill="1" applyBorder="1" applyAlignment="1">
      <alignment horizontal="right" wrapText="1"/>
    </xf>
    <xf numFmtId="43" fontId="5" fillId="4" borderId="1" xfId="1" applyFont="1" applyFill="1" applyBorder="1" applyAlignment="1">
      <alignment vertical="center" wrapText="1"/>
    </xf>
    <xf numFmtId="4" fontId="5" fillId="0" borderId="0" xfId="17" applyNumberFormat="1" applyAlignment="1">
      <alignment vertical="center"/>
    </xf>
    <xf numFmtId="4" fontId="5" fillId="0" borderId="3" xfId="17" applyNumberFormat="1" applyBorder="1" applyAlignment="1">
      <alignment vertical="center"/>
    </xf>
    <xf numFmtId="4" fontId="6" fillId="0" borderId="10" xfId="17" applyNumberFormat="1" applyFont="1" applyBorder="1" applyAlignment="1">
      <alignment horizontal="center" vertical="center" wrapText="1"/>
    </xf>
    <xf numFmtId="4" fontId="5" fillId="0" borderId="1" xfId="17" applyNumberFormat="1" applyBorder="1" applyAlignment="1">
      <alignment wrapText="1"/>
    </xf>
    <xf numFmtId="4" fontId="5" fillId="0" borderId="1" xfId="17" applyNumberFormat="1" applyBorder="1" applyAlignment="1">
      <alignment vertical="center" wrapText="1"/>
    </xf>
    <xf numFmtId="4" fontId="5" fillId="0" borderId="1" xfId="1" applyNumberFormat="1" applyFont="1" applyBorder="1" applyAlignment="1">
      <alignment horizontal="center" vertical="center" wrapText="1"/>
    </xf>
    <xf numFmtId="4" fontId="5" fillId="0" borderId="1" xfId="7" applyNumberFormat="1" applyFont="1" applyBorder="1" applyAlignment="1">
      <alignment vertical="center" wrapText="1"/>
    </xf>
    <xf numFmtId="4" fontId="5" fillId="0" borderId="1" xfId="17" applyNumberFormat="1" applyBorder="1" applyAlignment="1">
      <alignment vertical="center"/>
    </xf>
    <xf numFmtId="4" fontId="5" fillId="0" borderId="1" xfId="1" applyNumberFormat="1" applyFont="1" applyBorder="1" applyAlignment="1">
      <alignment vertical="center" wrapText="1"/>
    </xf>
    <xf numFmtId="4" fontId="5" fillId="0" borderId="1" xfId="1" applyNumberFormat="1" applyFont="1" applyFill="1" applyBorder="1" applyAlignment="1">
      <alignment vertical="center" wrapText="1"/>
    </xf>
    <xf numFmtId="4" fontId="6" fillId="0" borderId="12" xfId="17" applyNumberFormat="1" applyFont="1" applyBorder="1" applyAlignment="1">
      <alignment vertical="center"/>
    </xf>
    <xf numFmtId="4" fontId="5" fillId="0" borderId="0" xfId="17" applyNumberFormat="1" applyAlignment="1">
      <alignment horizontal="right" vertical="center"/>
    </xf>
    <xf numFmtId="4" fontId="5" fillId="0" borderId="3" xfId="17" applyNumberFormat="1" applyBorder="1" applyAlignment="1">
      <alignment horizontal="right" vertical="center"/>
    </xf>
    <xf numFmtId="4" fontId="5" fillId="0" borderId="0" xfId="17" applyNumberFormat="1" applyAlignment="1">
      <alignment vertical="center" wrapText="1"/>
    </xf>
    <xf numFmtId="4" fontId="5" fillId="0" borderId="0" xfId="17" applyNumberFormat="1" applyAlignment="1">
      <alignment horizontal="left" vertical="center" wrapText="1" indent="1"/>
    </xf>
    <xf numFmtId="175" fontId="5" fillId="0" borderId="1" xfId="7" applyNumberFormat="1" applyFont="1" applyBorder="1" applyAlignment="1">
      <alignment vertical="center" wrapText="1"/>
    </xf>
    <xf numFmtId="170" fontId="6" fillId="0" borderId="0" xfId="17" applyNumberFormat="1" applyFont="1" applyAlignment="1">
      <alignment vertical="center"/>
    </xf>
    <xf numFmtId="175" fontId="5" fillId="0" borderId="1" xfId="17" applyNumberFormat="1" applyBorder="1" applyAlignment="1">
      <alignment vertical="center" wrapText="1"/>
    </xf>
    <xf numFmtId="175" fontId="5" fillId="0" borderId="1" xfId="7" applyNumberFormat="1" applyFont="1" applyBorder="1" applyAlignment="1">
      <alignment wrapText="1"/>
    </xf>
    <xf numFmtId="0" fontId="26" fillId="0" borderId="1" xfId="17" applyFont="1" applyBorder="1" applyAlignment="1">
      <alignment horizontal="center" vertical="center" wrapText="1"/>
    </xf>
    <xf numFmtId="4" fontId="5" fillId="0" borderId="0" xfId="17" applyNumberFormat="1" applyAlignment="1">
      <alignment horizontal="center" vertical="center"/>
    </xf>
    <xf numFmtId="49" fontId="5" fillId="6" borderId="1" xfId="17" applyNumberFormat="1" applyFill="1" applyBorder="1" applyAlignment="1">
      <alignment horizontal="right" vertical="center" wrapText="1"/>
    </xf>
    <xf numFmtId="0" fontId="5" fillId="6" borderId="1" xfId="17" applyFill="1" applyBorder="1" applyAlignment="1">
      <alignment horizontal="left" vertical="center" wrapText="1"/>
    </xf>
    <xf numFmtId="0" fontId="5" fillId="6" borderId="1" xfId="17" applyFill="1" applyBorder="1" applyAlignment="1">
      <alignment horizontal="center" vertical="center" wrapText="1"/>
    </xf>
    <xf numFmtId="3" fontId="5" fillId="6" borderId="1" xfId="1" applyNumberFormat="1" applyFont="1" applyFill="1" applyBorder="1" applyAlignment="1">
      <alignment horizontal="center" vertical="center" wrapText="1"/>
    </xf>
    <xf numFmtId="43" fontId="5" fillId="6" borderId="1" xfId="1" applyFont="1" applyFill="1" applyBorder="1" applyAlignment="1">
      <alignment horizontal="center" vertical="center" wrapText="1"/>
    </xf>
    <xf numFmtId="170" fontId="5" fillId="6" borderId="1" xfId="3" applyNumberFormat="1" applyFont="1" applyFill="1" applyBorder="1" applyAlignment="1">
      <alignment horizontal="right" vertical="center" wrapText="1"/>
    </xf>
    <xf numFmtId="0" fontId="5" fillId="6" borderId="0" xfId="17" applyFill="1" applyAlignment="1">
      <alignment vertical="center"/>
    </xf>
    <xf numFmtId="0" fontId="5" fillId="4" borderId="1" xfId="17" applyFill="1" applyBorder="1" applyAlignment="1">
      <alignment horizontal="right"/>
    </xf>
    <xf numFmtId="0" fontId="5" fillId="4" borderId="0" xfId="17" applyFill="1"/>
    <xf numFmtId="0" fontId="27" fillId="0" borderId="1" xfId="17" applyFont="1" applyBorder="1" applyAlignment="1">
      <alignment horizontal="left" vertical="center" wrapText="1"/>
    </xf>
    <xf numFmtId="0" fontId="27" fillId="0" borderId="1" xfId="17" applyFont="1" applyBorder="1" applyAlignment="1">
      <alignment horizontal="center" vertical="center" wrapText="1"/>
    </xf>
    <xf numFmtId="0" fontId="5" fillId="6" borderId="1" xfId="17" applyFill="1" applyBorder="1" applyAlignment="1">
      <alignment vertical="center"/>
    </xf>
    <xf numFmtId="171" fontId="5" fillId="6" borderId="1" xfId="7" applyNumberFormat="1" applyFont="1" applyFill="1" applyBorder="1" applyAlignment="1">
      <alignment vertical="center" wrapText="1"/>
    </xf>
    <xf numFmtId="170" fontId="5" fillId="6" borderId="1" xfId="3" applyNumberFormat="1" applyFont="1" applyFill="1" applyBorder="1" applyAlignment="1">
      <alignment horizontal="right" wrapText="1"/>
    </xf>
    <xf numFmtId="43" fontId="5" fillId="6" borderId="1" xfId="1" applyFont="1" applyFill="1" applyBorder="1" applyAlignment="1">
      <alignment vertical="center" wrapText="1"/>
    </xf>
    <xf numFmtId="170" fontId="5" fillId="0" borderId="1" xfId="17" applyNumberFormat="1" applyBorder="1" applyAlignment="1">
      <alignment horizontal="center" vertical="center" wrapText="1"/>
    </xf>
    <xf numFmtId="4" fontId="5" fillId="0" borderId="0" xfId="3" applyNumberFormat="1" applyFont="1" applyBorder="1" applyAlignment="1">
      <alignment horizontal="right" vertical="center" wrapText="1"/>
    </xf>
    <xf numFmtId="170" fontId="18" fillId="0" borderId="1" xfId="17" applyNumberFormat="1" applyFont="1" applyBorder="1" applyAlignment="1">
      <alignment horizontal="center" wrapText="1"/>
    </xf>
    <xf numFmtId="9" fontId="5" fillId="0" borderId="1" xfId="1" applyNumberFormat="1" applyFont="1" applyBorder="1" applyAlignment="1">
      <alignment horizontal="center" vertical="center" wrapText="1"/>
    </xf>
    <xf numFmtId="2" fontId="5" fillId="0" borderId="1" xfId="17" applyNumberFormat="1" applyBorder="1" applyAlignment="1">
      <alignment horizontal="center" vertical="center"/>
    </xf>
    <xf numFmtId="0" fontId="5" fillId="6" borderId="1" xfId="17" applyFill="1" applyBorder="1" applyAlignment="1">
      <alignment vertical="center" wrapText="1"/>
    </xf>
    <xf numFmtId="170" fontId="5" fillId="4" borderId="1" xfId="3" applyNumberFormat="1" applyFont="1" applyFill="1" applyBorder="1" applyAlignment="1">
      <alignment horizontal="right" vertical="center" wrapText="1"/>
    </xf>
    <xf numFmtId="170" fontId="5" fillId="0" borderId="1" xfId="3" applyNumberFormat="1" applyFont="1" applyFill="1" applyBorder="1" applyAlignment="1">
      <alignment horizontal="right" wrapText="1"/>
    </xf>
    <xf numFmtId="170" fontId="5" fillId="0" borderId="0" xfId="3" applyNumberFormat="1" applyFont="1" applyFill="1" applyBorder="1" applyAlignment="1">
      <alignment horizontal="right" vertical="center" wrapText="1"/>
    </xf>
    <xf numFmtId="3" fontId="5" fillId="0" borderId="1" xfId="1"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3" fontId="5" fillId="0" borderId="1" xfId="1" applyNumberFormat="1" applyFont="1" applyFill="1" applyBorder="1" applyAlignment="1">
      <alignment horizontal="center" wrapText="1"/>
    </xf>
    <xf numFmtId="2" fontId="5" fillId="0" borderId="0" xfId="3" applyNumberFormat="1" applyFont="1" applyFill="1" applyBorder="1" applyAlignment="1">
      <alignment horizontal="right" vertical="center" wrapText="1"/>
    </xf>
    <xf numFmtId="49" fontId="26" fillId="0" borderId="1" xfId="17" applyNumberFormat="1" applyFont="1" applyBorder="1" applyAlignment="1">
      <alignment horizontal="right" vertical="center" wrapText="1"/>
    </xf>
    <xf numFmtId="0" fontId="26" fillId="0" borderId="1" xfId="17" applyFont="1" applyBorder="1" applyAlignment="1">
      <alignment horizontal="left" vertical="center" wrapText="1"/>
    </xf>
    <xf numFmtId="4" fontId="26" fillId="0" borderId="1" xfId="1" applyNumberFormat="1" applyFont="1" applyBorder="1" applyAlignment="1">
      <alignment vertical="center" wrapText="1"/>
    </xf>
    <xf numFmtId="0" fontId="26" fillId="0" borderId="0" xfId="17" applyFont="1" applyAlignment="1">
      <alignment vertical="center"/>
    </xf>
    <xf numFmtId="2" fontId="26" fillId="0" borderId="1" xfId="17" applyNumberFormat="1" applyFont="1" applyBorder="1" applyAlignment="1">
      <alignment horizontal="center" vertical="center" wrapText="1"/>
    </xf>
    <xf numFmtId="2" fontId="5" fillId="4" borderId="1" xfId="17" applyNumberFormat="1" applyFill="1" applyBorder="1" applyAlignment="1">
      <alignment horizontal="center" vertical="center" wrapText="1"/>
    </xf>
    <xf numFmtId="3" fontId="5" fillId="4" borderId="1" xfId="1" applyNumberFormat="1" applyFont="1" applyFill="1" applyBorder="1" applyAlignment="1">
      <alignment horizontal="center" wrapText="1"/>
    </xf>
    <xf numFmtId="171" fontId="5" fillId="4" borderId="1" xfId="17" applyNumberFormat="1" applyFill="1" applyBorder="1" applyAlignment="1">
      <alignment wrapText="1"/>
    </xf>
    <xf numFmtId="49" fontId="18" fillId="4" borderId="1" xfId="17" applyNumberFormat="1" applyFont="1" applyFill="1" applyBorder="1" applyAlignment="1">
      <alignment horizontal="right" vertical="center" wrapText="1"/>
    </xf>
    <xf numFmtId="49" fontId="18" fillId="4" borderId="1" xfId="17" applyNumberFormat="1" applyFont="1" applyFill="1" applyBorder="1" applyAlignment="1">
      <alignment horizontal="right" vertical="top" wrapText="1"/>
    </xf>
    <xf numFmtId="0" fontId="5" fillId="4" borderId="0" xfId="17" applyFill="1" applyAlignment="1">
      <alignment horizontal="left" vertical="center"/>
    </xf>
    <xf numFmtId="171" fontId="5" fillId="4" borderId="1" xfId="17" applyNumberFormat="1" applyFill="1" applyBorder="1" applyAlignment="1">
      <alignment vertical="center" wrapText="1"/>
    </xf>
    <xf numFmtId="171" fontId="5" fillId="4" borderId="1" xfId="7" applyNumberFormat="1" applyFont="1" applyFill="1" applyBorder="1" applyAlignment="1">
      <alignment vertical="center" wrapText="1"/>
    </xf>
    <xf numFmtId="0" fontId="5" fillId="4" borderId="0" xfId="17" applyFill="1" applyAlignment="1">
      <alignment horizontal="left" vertical="center" wrapText="1"/>
    </xf>
    <xf numFmtId="0" fontId="5" fillId="4" borderId="0" xfId="17" applyFill="1" applyAlignment="1">
      <alignment wrapText="1"/>
    </xf>
    <xf numFmtId="0" fontId="5" fillId="4" borderId="1" xfId="17" applyFill="1" applyBorder="1" applyAlignment="1">
      <alignment vertical="center" wrapText="1"/>
    </xf>
    <xf numFmtId="49" fontId="5" fillId="4" borderId="1" xfId="17" applyNumberFormat="1" applyFill="1" applyBorder="1" applyAlignment="1">
      <alignment horizontal="right" vertical="center"/>
    </xf>
    <xf numFmtId="49" fontId="6" fillId="0" borderId="1" xfId="17" applyNumberFormat="1" applyFont="1" applyBorder="1" applyAlignment="1">
      <alignment horizontal="center" vertical="center"/>
    </xf>
    <xf numFmtId="0" fontId="6" fillId="0" borderId="10" xfId="17" applyFont="1" applyBorder="1" applyAlignment="1">
      <alignment horizontal="right" vertical="center" wrapText="1"/>
    </xf>
    <xf numFmtId="170" fontId="5" fillId="0" borderId="1" xfId="3" applyNumberFormat="1" applyFont="1" applyBorder="1" applyAlignment="1">
      <alignment horizontal="center" wrapText="1"/>
    </xf>
    <xf numFmtId="170" fontId="5" fillId="0" borderId="1" xfId="3" applyNumberFormat="1" applyFont="1" applyBorder="1" applyAlignment="1">
      <alignment horizontal="center" vertical="center" wrapText="1"/>
    </xf>
    <xf numFmtId="170" fontId="6" fillId="0" borderId="10" xfId="1" applyNumberFormat="1" applyFont="1" applyBorder="1" applyAlignment="1">
      <alignment horizontal="center" vertical="center" wrapText="1"/>
    </xf>
    <xf numFmtId="0" fontId="5" fillId="0" borderId="3" xfId="17" applyBorder="1" applyAlignment="1">
      <alignment horizontal="right"/>
    </xf>
    <xf numFmtId="0" fontId="6" fillId="0" borderId="10" xfId="17" applyFont="1" applyBorder="1" applyAlignment="1">
      <alignment horizontal="right" wrapText="1"/>
    </xf>
    <xf numFmtId="170" fontId="6" fillId="0" borderId="10" xfId="1" applyNumberFormat="1" applyFont="1" applyBorder="1" applyAlignment="1">
      <alignment horizontal="right" wrapText="1"/>
    </xf>
    <xf numFmtId="4" fontId="5" fillId="0" borderId="1" xfId="1" applyNumberFormat="1" applyFont="1" applyFill="1" applyBorder="1" applyAlignment="1">
      <alignment horizontal="center" vertical="center" wrapText="1"/>
    </xf>
    <xf numFmtId="170" fontId="6" fillId="0" borderId="10" xfId="1" applyNumberFormat="1" applyFont="1" applyBorder="1" applyAlignment="1">
      <alignment horizontal="left" vertical="center" wrapText="1"/>
    </xf>
    <xf numFmtId="170" fontId="5" fillId="0" borderId="1" xfId="3" applyNumberFormat="1" applyFont="1" applyBorder="1" applyAlignment="1">
      <alignment horizontal="left" vertical="center" wrapText="1"/>
    </xf>
    <xf numFmtId="4" fontId="6" fillId="0" borderId="0" xfId="17" applyNumberFormat="1" applyFont="1" applyAlignment="1">
      <alignment horizontal="center" vertical="center" wrapText="1"/>
    </xf>
    <xf numFmtId="4" fontId="6" fillId="0" borderId="0" xfId="17" applyNumberFormat="1" applyFont="1" applyAlignment="1">
      <alignment horizontal="center" vertical="top"/>
    </xf>
    <xf numFmtId="49" fontId="6" fillId="0" borderId="0" xfId="17" applyNumberFormat="1" applyFont="1" applyAlignment="1">
      <alignment horizontal="center" vertical="center"/>
    </xf>
    <xf numFmtId="4" fontId="6" fillId="0" borderId="0" xfId="17" applyNumberFormat="1" applyFont="1" applyAlignment="1">
      <alignment horizontal="right" vertical="center"/>
    </xf>
    <xf numFmtId="4" fontId="6" fillId="0" borderId="0" xfId="17" applyNumberFormat="1" applyFont="1" applyAlignment="1">
      <alignment horizontal="center" vertical="center"/>
    </xf>
    <xf numFmtId="0" fontId="6" fillId="0" borderId="1" xfId="17" applyFont="1" applyBorder="1" applyAlignment="1">
      <alignment horizontal="left" vertical="center"/>
    </xf>
    <xf numFmtId="171" fontId="5" fillId="0" borderId="1" xfId="7" applyNumberFormat="1" applyFont="1" applyBorder="1" applyAlignment="1">
      <alignment horizontal="center" vertical="center" wrapText="1"/>
    </xf>
    <xf numFmtId="9" fontId="5" fillId="0" borderId="1" xfId="17" applyNumberFormat="1" applyBorder="1" applyAlignment="1">
      <alignment horizontal="center" vertical="center"/>
    </xf>
    <xf numFmtId="171" fontId="5" fillId="0" borderId="1" xfId="17" applyNumberFormat="1" applyBorder="1" applyAlignment="1">
      <alignment horizontal="center" wrapText="1"/>
    </xf>
    <xf numFmtId="171" fontId="5" fillId="0" borderId="1" xfId="17" applyNumberFormat="1" applyBorder="1" applyAlignment="1">
      <alignment horizontal="center" vertical="center" wrapText="1"/>
    </xf>
    <xf numFmtId="0" fontId="5" fillId="0" borderId="1" xfId="7" applyNumberFormat="1" applyFont="1" applyBorder="1" applyAlignment="1">
      <alignment horizontal="center" vertical="center" wrapText="1"/>
    </xf>
    <xf numFmtId="0" fontId="27" fillId="0" borderId="0" xfId="17" applyFont="1" applyAlignment="1">
      <alignment vertical="center"/>
    </xf>
    <xf numFmtId="49" fontId="27" fillId="0" borderId="1" xfId="17" applyNumberFormat="1" applyFont="1" applyBorder="1" applyAlignment="1">
      <alignment horizontal="right" vertical="center" wrapText="1"/>
    </xf>
    <xf numFmtId="43" fontId="27" fillId="0" borderId="1" xfId="1" applyFont="1" applyBorder="1" applyAlignment="1">
      <alignment vertical="center" wrapText="1"/>
    </xf>
    <xf numFmtId="170" fontId="27" fillId="0" borderId="1" xfId="3" applyNumberFormat="1" applyFont="1" applyBorder="1" applyAlignment="1">
      <alignment horizontal="right" wrapText="1"/>
    </xf>
    <xf numFmtId="170" fontId="26" fillId="0" borderId="1" xfId="3" applyNumberFormat="1" applyFont="1" applyBorder="1" applyAlignment="1">
      <alignment horizontal="center" vertical="center" wrapText="1"/>
    </xf>
    <xf numFmtId="169" fontId="5" fillId="0" borderId="0" xfId="17" applyNumberFormat="1" applyAlignment="1">
      <alignment vertical="center"/>
    </xf>
    <xf numFmtId="168" fontId="6" fillId="0" borderId="10" xfId="3" applyNumberFormat="1" applyFont="1" applyBorder="1" applyAlignment="1">
      <alignment vertical="center" wrapText="1"/>
    </xf>
    <xf numFmtId="168" fontId="0" fillId="0" borderId="10" xfId="3" applyNumberFormat="1" applyFont="1" applyBorder="1" applyAlignment="1">
      <alignment vertical="center" wrapText="1"/>
    </xf>
    <xf numFmtId="170" fontId="5" fillId="0" borderId="0" xfId="17" applyNumberFormat="1" applyAlignment="1">
      <alignment vertical="center"/>
    </xf>
    <xf numFmtId="0" fontId="18" fillId="0" borderId="0" xfId="0" applyFont="1" applyAlignment="1">
      <alignment horizontal="center" vertical="center"/>
    </xf>
    <xf numFmtId="0" fontId="19" fillId="0" borderId="10" xfId="0" applyFont="1" applyBorder="1" applyAlignment="1">
      <alignment horizontal="center" vertical="center"/>
    </xf>
    <xf numFmtId="0" fontId="18" fillId="0" borderId="0" xfId="0" applyFont="1" applyAlignment="1">
      <alignment vertical="center"/>
    </xf>
    <xf numFmtId="49" fontId="19" fillId="0" borderId="3" xfId="0" applyNumberFormat="1" applyFont="1" applyBorder="1" applyAlignment="1">
      <alignment horizontal="left" vertical="top" wrapText="1"/>
    </xf>
    <xf numFmtId="0" fontId="19" fillId="0" borderId="10" xfId="0" applyFont="1" applyBorder="1" applyAlignment="1">
      <alignment horizontal="center" vertical="center" wrapText="1"/>
    </xf>
    <xf numFmtId="0" fontId="18" fillId="0" borderId="1" xfId="0" applyFont="1" applyBorder="1" applyAlignment="1">
      <alignment horizontal="center" wrapText="1"/>
    </xf>
    <xf numFmtId="49" fontId="30" fillId="0" borderId="1" xfId="0" applyNumberFormat="1" applyFont="1" applyBorder="1" applyAlignment="1">
      <alignment horizontal="center" wrapText="1"/>
    </xf>
    <xf numFmtId="0" fontId="30" fillId="0" borderId="1" xfId="0" applyFont="1" applyBorder="1" applyAlignment="1">
      <alignment horizontal="center" wrapText="1"/>
    </xf>
    <xf numFmtId="0" fontId="30" fillId="0" borderId="1" xfId="0" applyFont="1" applyBorder="1" applyAlignment="1">
      <alignment horizontal="center" vertical="top" wrapText="1"/>
    </xf>
    <xf numFmtId="49" fontId="30"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49" fontId="19" fillId="0" borderId="12" xfId="0" applyNumberFormat="1" applyFont="1" applyBorder="1" applyAlignment="1">
      <alignment vertical="center"/>
    </xf>
    <xf numFmtId="0" fontId="18" fillId="0" borderId="0" xfId="0" applyFont="1" applyAlignment="1">
      <alignment horizontal="center" vertical="top"/>
    </xf>
    <xf numFmtId="0" fontId="19" fillId="0" borderId="5" xfId="0" applyFont="1" applyBorder="1" applyAlignment="1">
      <alignment horizontal="center" vertical="center"/>
    </xf>
    <xf numFmtId="0" fontId="19" fillId="0" borderId="0" xfId="0" applyFont="1" applyAlignment="1">
      <alignment horizontal="center" vertical="center"/>
    </xf>
    <xf numFmtId="0" fontId="18" fillId="0" borderId="5" xfId="0" applyFont="1" applyBorder="1" applyAlignment="1">
      <alignment horizontal="center"/>
    </xf>
    <xf numFmtId="0" fontId="18" fillId="0" borderId="0" xfId="0" applyFont="1" applyAlignment="1">
      <alignment horizontal="center"/>
    </xf>
    <xf numFmtId="0" fontId="18" fillId="0" borderId="3" xfId="0" applyFont="1" applyBorder="1" applyAlignment="1">
      <alignment horizontal="center"/>
    </xf>
    <xf numFmtId="49" fontId="18" fillId="0" borderId="12" xfId="0" applyNumberFormat="1" applyFont="1" applyBorder="1" applyAlignment="1">
      <alignment vertical="center"/>
    </xf>
    <xf numFmtId="0" fontId="18" fillId="0" borderId="0" xfId="0" applyFont="1" applyAlignment="1">
      <alignment vertical="top"/>
    </xf>
    <xf numFmtId="49" fontId="18" fillId="0" borderId="0" xfId="0" applyNumberFormat="1"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170" fontId="18" fillId="0" borderId="0" xfId="0" applyNumberFormat="1" applyFont="1" applyAlignment="1">
      <alignment horizontal="right" vertical="center"/>
    </xf>
    <xf numFmtId="49" fontId="18" fillId="0" borderId="0" xfId="0" applyNumberFormat="1" applyFont="1" applyAlignment="1">
      <alignment horizontal="right" vertical="top"/>
    </xf>
    <xf numFmtId="176" fontId="18" fillId="0" borderId="0" xfId="0" applyNumberFormat="1" applyFont="1" applyAlignment="1">
      <alignment vertical="center"/>
    </xf>
    <xf numFmtId="49" fontId="19" fillId="0" borderId="10" xfId="0" applyNumberFormat="1" applyFont="1" applyBorder="1" applyAlignment="1">
      <alignment horizontal="center" vertical="center"/>
    </xf>
    <xf numFmtId="0" fontId="19" fillId="0" borderId="14" xfId="0" applyFont="1" applyBorder="1" applyAlignment="1">
      <alignment horizontal="center" vertical="center"/>
    </xf>
    <xf numFmtId="176" fontId="19" fillId="0" borderId="10" xfId="0" applyNumberFormat="1" applyFont="1" applyBorder="1" applyAlignment="1">
      <alignment horizontal="center" vertical="center" wrapText="1"/>
    </xf>
    <xf numFmtId="0" fontId="18" fillId="0" borderId="1" xfId="0" applyFont="1" applyBorder="1" applyAlignment="1">
      <alignment horizontal="center"/>
    </xf>
    <xf numFmtId="0" fontId="19" fillId="0" borderId="3" xfId="0" applyFont="1" applyBorder="1" applyAlignment="1">
      <alignment horizontal="left" vertical="center" wrapText="1"/>
    </xf>
    <xf numFmtId="49" fontId="6" fillId="0" borderId="0" xfId="17" applyNumberFormat="1" applyFont="1" applyAlignment="1">
      <alignment vertical="center"/>
    </xf>
    <xf numFmtId="0" fontId="19" fillId="0" borderId="1" xfId="0" applyFont="1" applyBorder="1" applyAlignment="1">
      <alignment horizontal="center" vertical="center" wrapText="1"/>
    </xf>
    <xf numFmtId="0" fontId="18" fillId="0" borderId="0" xfId="0" applyFont="1" applyAlignment="1">
      <alignment horizontal="center" wrapText="1"/>
    </xf>
    <xf numFmtId="0" fontId="5" fillId="0" borderId="0" xfId="17" applyAlignment="1">
      <alignment horizontal="center" wrapText="1"/>
    </xf>
    <xf numFmtId="0" fontId="19" fillId="0" borderId="0" xfId="0" applyFont="1" applyAlignment="1">
      <alignment horizontal="right" vertical="center"/>
    </xf>
    <xf numFmtId="176" fontId="1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horizontal="left" vertical="center" wrapText="1"/>
    </xf>
    <xf numFmtId="176"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176" fontId="18" fillId="0" borderId="1" xfId="3" applyNumberFormat="1" applyFont="1" applyBorder="1" applyAlignment="1">
      <alignment wrapText="1"/>
    </xf>
    <xf numFmtId="176" fontId="18" fillId="0" borderId="1" xfId="1" applyNumberFormat="1" applyFont="1" applyBorder="1" applyAlignment="1">
      <alignment wrapText="1"/>
    </xf>
    <xf numFmtId="171" fontId="18" fillId="0" borderId="1" xfId="1" applyNumberFormat="1" applyFont="1" applyBorder="1" applyAlignment="1">
      <alignment wrapText="1"/>
    </xf>
    <xf numFmtId="0" fontId="18" fillId="0" borderId="0" xfId="1" applyNumberFormat="1" applyFont="1" applyBorder="1" applyAlignment="1">
      <alignment wrapText="1"/>
    </xf>
    <xf numFmtId="0" fontId="18" fillId="0" borderId="0" xfId="0" applyFont="1" applyAlignment="1">
      <alignment horizontal="right"/>
    </xf>
    <xf numFmtId="176" fontId="18" fillId="0" borderId="1" xfId="0" applyNumberFormat="1" applyFont="1" applyBorder="1"/>
    <xf numFmtId="43" fontId="18" fillId="0" borderId="0" xfId="0" applyNumberFormat="1" applyFont="1" applyAlignment="1">
      <alignment horizontal="right"/>
    </xf>
    <xf numFmtId="170" fontId="19" fillId="0" borderId="0" xfId="1" applyNumberFormat="1" applyFont="1" applyBorder="1" applyAlignment="1">
      <alignment horizontal="right" vertical="center" wrapText="1"/>
    </xf>
    <xf numFmtId="176" fontId="19" fillId="0" borderId="5" xfId="1" applyNumberFormat="1" applyFont="1" applyBorder="1" applyAlignment="1">
      <alignment vertical="center" wrapText="1"/>
    </xf>
    <xf numFmtId="176" fontId="19" fillId="0" borderId="10" xfId="1" applyNumberFormat="1" applyFont="1" applyBorder="1" applyAlignment="1">
      <alignment vertical="center" wrapText="1"/>
    </xf>
    <xf numFmtId="171" fontId="18" fillId="0" borderId="7" xfId="0" applyNumberFormat="1" applyFont="1" applyBorder="1" applyAlignment="1">
      <alignment vertical="center"/>
    </xf>
    <xf numFmtId="171" fontId="18" fillId="0" borderId="0" xfId="0" applyNumberFormat="1" applyFont="1" applyAlignment="1">
      <alignment vertical="center"/>
    </xf>
    <xf numFmtId="176" fontId="18" fillId="0" borderId="0" xfId="1" applyNumberFormat="1" applyFont="1" applyBorder="1" applyAlignment="1">
      <alignment wrapText="1"/>
    </xf>
    <xf numFmtId="0" fontId="6" fillId="0" borderId="17" xfId="17" applyFont="1" applyBorder="1" applyAlignment="1">
      <alignment horizontal="center" vertical="center" wrapText="1"/>
    </xf>
    <xf numFmtId="176" fontId="18" fillId="0" borderId="0" xfId="3" applyNumberFormat="1" applyFont="1" applyBorder="1" applyAlignment="1">
      <alignment wrapText="1"/>
    </xf>
    <xf numFmtId="176" fontId="19" fillId="0" borderId="0" xfId="1" applyNumberFormat="1" applyFont="1" applyBorder="1" applyAlignment="1">
      <alignment vertical="center" wrapText="1"/>
    </xf>
    <xf numFmtId="0" fontId="18" fillId="0" borderId="13" xfId="0" applyFont="1" applyBorder="1" applyAlignment="1">
      <alignment horizontal="center" vertical="top"/>
    </xf>
    <xf numFmtId="0" fontId="5" fillId="0" borderId="13" xfId="17" applyBorder="1" applyAlignment="1">
      <alignment horizontal="center" vertical="center"/>
    </xf>
    <xf numFmtId="0" fontId="5" fillId="0" borderId="2" xfId="17" applyBorder="1" applyAlignment="1">
      <alignment horizontal="center" vertical="center" wrapText="1"/>
    </xf>
    <xf numFmtId="0" fontId="5" fillId="0" borderId="16" xfId="17"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horizontal="center" vertical="center" wrapText="1"/>
    </xf>
    <xf numFmtId="49" fontId="19" fillId="0" borderId="0" xfId="0" applyNumberFormat="1" applyFont="1" applyAlignment="1">
      <alignment horizontal="center" vertical="center" wrapText="1"/>
    </xf>
    <xf numFmtId="0" fontId="30" fillId="0" borderId="0" xfId="0" applyFont="1" applyAlignment="1">
      <alignment horizontal="center" wrapText="1"/>
    </xf>
    <xf numFmtId="0" fontId="30" fillId="0" borderId="5" xfId="0" applyFont="1" applyBorder="1" applyAlignment="1">
      <alignment horizontal="center" wrapText="1"/>
    </xf>
    <xf numFmtId="49" fontId="19" fillId="0" borderId="2" xfId="0" applyNumberFormat="1" applyFont="1" applyBorder="1" applyAlignment="1">
      <alignment horizontal="left" vertical="top" wrapText="1"/>
    </xf>
    <xf numFmtId="0" fontId="18" fillId="0" borderId="2" xfId="0" applyFont="1" applyBorder="1" applyAlignment="1">
      <alignment horizontal="center"/>
    </xf>
    <xf numFmtId="0" fontId="18" fillId="0" borderId="2" xfId="0" applyFont="1" applyBorder="1" applyAlignment="1">
      <alignment horizontal="center" wrapText="1"/>
    </xf>
    <xf numFmtId="49" fontId="19" fillId="0" borderId="1" xfId="0" applyNumberFormat="1" applyFont="1" applyBorder="1" applyAlignment="1">
      <alignment horizontal="left" vertical="top" wrapText="1"/>
    </xf>
    <xf numFmtId="0" fontId="18" fillId="0" borderId="10" xfId="0" applyFont="1" applyBorder="1" applyAlignment="1">
      <alignment horizontal="center" wrapText="1"/>
    </xf>
    <xf numFmtId="0" fontId="5" fillId="0" borderId="16" xfId="17" applyBorder="1" applyAlignment="1">
      <alignment horizontal="center" vertical="center"/>
    </xf>
    <xf numFmtId="49" fontId="18" fillId="0" borderId="1" xfId="0" applyNumberFormat="1" applyFont="1" applyBorder="1" applyAlignment="1">
      <alignment vertical="center"/>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19" fillId="0" borderId="13" xfId="0" applyFont="1" applyBorder="1" applyAlignment="1">
      <alignment horizontal="center" vertical="center"/>
    </xf>
    <xf numFmtId="0" fontId="5" fillId="0" borderId="2" xfId="17" applyBorder="1" applyAlignment="1">
      <alignment horizontal="center" wrapText="1"/>
    </xf>
    <xf numFmtId="0" fontId="5" fillId="0" borderId="16" xfId="17" applyBorder="1" applyAlignment="1">
      <alignment horizontal="center" wrapText="1"/>
    </xf>
    <xf numFmtId="0" fontId="18" fillId="0" borderId="2" xfId="0" applyFont="1" applyBorder="1" applyAlignment="1">
      <alignment horizontal="center" vertical="top"/>
    </xf>
    <xf numFmtId="0" fontId="18" fillId="0" borderId="2" xfId="0" applyFont="1" applyBorder="1" applyAlignment="1">
      <alignment horizontal="center" vertical="center"/>
    </xf>
    <xf numFmtId="49" fontId="19" fillId="0" borderId="1" xfId="0" applyNumberFormat="1" applyFont="1" applyBorder="1" applyAlignment="1">
      <alignmen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8" fillId="0" borderId="13" xfId="0" applyFont="1" applyBorder="1" applyAlignment="1">
      <alignment horizontal="center" wrapText="1"/>
    </xf>
    <xf numFmtId="0" fontId="18" fillId="0" borderId="14" xfId="0" applyFont="1" applyBorder="1" applyAlignment="1">
      <alignment horizontal="center" vertical="top" wrapText="1"/>
    </xf>
    <xf numFmtId="0" fontId="18" fillId="0" borderId="14" xfId="0" applyFont="1" applyBorder="1" applyAlignment="1">
      <alignment horizontal="center"/>
    </xf>
    <xf numFmtId="0" fontId="18" fillId="0" borderId="13" xfId="0" applyFont="1" applyBorder="1" applyAlignment="1">
      <alignment horizontal="center"/>
    </xf>
    <xf numFmtId="49" fontId="18" fillId="0" borderId="2" xfId="0" applyNumberFormat="1" applyFont="1" applyBorder="1" applyAlignment="1">
      <alignment vertical="center"/>
    </xf>
    <xf numFmtId="0" fontId="5" fillId="0" borderId="2" xfId="17" applyBorder="1" applyAlignment="1">
      <alignment horizontal="center" vertical="center"/>
    </xf>
    <xf numFmtId="3" fontId="5" fillId="0" borderId="16" xfId="1" applyNumberFormat="1" applyFont="1" applyBorder="1" applyAlignment="1">
      <alignment horizontal="center" vertical="center" wrapText="1"/>
    </xf>
    <xf numFmtId="0" fontId="18" fillId="0" borderId="14" xfId="0" applyFont="1" applyBorder="1" applyAlignment="1">
      <alignment horizontal="center" wrapText="1"/>
    </xf>
    <xf numFmtId="0" fontId="5" fillId="0" borderId="2" xfId="17" applyBorder="1" applyAlignment="1">
      <alignment horizontal="center"/>
    </xf>
    <xf numFmtId="0" fontId="18" fillId="0" borderId="16" xfId="0" applyFont="1" applyBorder="1" applyAlignment="1">
      <alignment horizontal="center" wrapText="1"/>
    </xf>
    <xf numFmtId="0" fontId="18" fillId="6" borderId="3" xfId="0" applyFont="1" applyFill="1" applyBorder="1" applyAlignment="1">
      <alignment horizontal="center" wrapText="1"/>
    </xf>
    <xf numFmtId="0" fontId="18" fillId="0" borderId="10" xfId="0" applyFont="1" applyBorder="1" applyAlignment="1">
      <alignment horizontal="center" vertical="top" wrapText="1"/>
    </xf>
    <xf numFmtId="0" fontId="5" fillId="0" borderId="16" xfId="17" applyBorder="1" applyAlignment="1">
      <alignment wrapText="1"/>
    </xf>
    <xf numFmtId="171" fontId="5" fillId="0" borderId="16" xfId="7" applyNumberFormat="1" applyFont="1" applyBorder="1" applyAlignment="1">
      <alignment wrapText="1"/>
    </xf>
    <xf numFmtId="0" fontId="5" fillId="0" borderId="16" xfId="17" applyBorder="1"/>
    <xf numFmtId="43" fontId="5" fillId="0" borderId="16" xfId="1" applyFont="1" applyBorder="1" applyAlignment="1">
      <alignment wrapText="1"/>
    </xf>
    <xf numFmtId="0" fontId="18" fillId="0" borderId="16" xfId="0" applyFont="1" applyBorder="1" applyAlignment="1">
      <alignment horizontal="center"/>
    </xf>
    <xf numFmtId="0" fontId="18" fillId="0" borderId="11" xfId="0" applyFont="1" applyBorder="1" applyAlignment="1">
      <alignment horizontal="center" vertical="top"/>
    </xf>
    <xf numFmtId="43" fontId="5" fillId="0" borderId="16" xfId="1" applyFont="1" applyBorder="1" applyAlignment="1">
      <alignment horizontal="center" vertical="center" wrapText="1"/>
    </xf>
    <xf numFmtId="171" fontId="5" fillId="0" borderId="16" xfId="17" applyNumberFormat="1" applyBorder="1" applyAlignment="1">
      <alignment wrapText="1"/>
    </xf>
    <xf numFmtId="43" fontId="5" fillId="0" borderId="16" xfId="1" applyFont="1" applyFill="1" applyBorder="1" applyAlignment="1">
      <alignment wrapText="1"/>
    </xf>
    <xf numFmtId="0" fontId="18" fillId="0" borderId="10" xfId="0" applyFont="1" applyBorder="1" applyAlignment="1">
      <alignment horizontal="center" vertical="top"/>
    </xf>
    <xf numFmtId="0" fontId="18" fillId="0" borderId="4" xfId="0" applyFont="1" applyBorder="1" applyAlignment="1">
      <alignment horizontal="center" vertical="top"/>
    </xf>
    <xf numFmtId="0" fontId="19" fillId="0" borderId="0" xfId="0" applyFont="1" applyAlignment="1">
      <alignment horizontal="center"/>
    </xf>
    <xf numFmtId="0" fontId="19" fillId="0" borderId="14" xfId="0" applyFont="1" applyBorder="1" applyAlignment="1">
      <alignment horizontal="center" wrapText="1"/>
    </xf>
    <xf numFmtId="49" fontId="19" fillId="0" borderId="1" xfId="0" applyNumberFormat="1" applyFont="1" applyBorder="1" applyAlignment="1">
      <alignment horizontal="center"/>
    </xf>
    <xf numFmtId="0" fontId="19" fillId="0" borderId="1" xfId="0" applyFont="1" applyBorder="1" applyAlignment="1">
      <alignment horizontal="center"/>
    </xf>
    <xf numFmtId="49" fontId="19" fillId="0" borderId="1" xfId="0" applyNumberFormat="1" applyFont="1" applyBorder="1" applyAlignment="1">
      <alignment horizontal="center" wrapText="1"/>
    </xf>
    <xf numFmtId="0" fontId="19" fillId="0" borderId="1" xfId="0" applyFont="1" applyBorder="1" applyAlignment="1">
      <alignment horizontal="center" wrapText="1"/>
    </xf>
    <xf numFmtId="49" fontId="18" fillId="0" borderId="1" xfId="0" applyNumberFormat="1" applyFont="1" applyBorder="1" applyAlignment="1">
      <alignment horizontal="center"/>
    </xf>
    <xf numFmtId="0" fontId="18" fillId="0" borderId="17" xfId="0" applyFont="1" applyBorder="1" applyAlignment="1">
      <alignment horizontal="center"/>
    </xf>
    <xf numFmtId="0" fontId="18" fillId="0" borderId="10" xfId="0" applyFont="1" applyBorder="1" applyAlignment="1">
      <alignment horizontal="center"/>
    </xf>
    <xf numFmtId="0" fontId="18" fillId="0" borderId="15" xfId="0" applyFont="1" applyBorder="1" applyAlignment="1">
      <alignment horizontal="center"/>
    </xf>
    <xf numFmtId="175" fontId="5" fillId="0" borderId="1" xfId="17" applyNumberFormat="1" applyBorder="1" applyAlignment="1">
      <alignment horizontal="right" vertical="center"/>
    </xf>
    <xf numFmtId="0" fontId="18" fillId="0" borderId="13" xfId="0" applyFont="1" applyBorder="1" applyAlignment="1">
      <alignment horizontal="center" vertical="center"/>
    </xf>
    <xf numFmtId="0" fontId="18" fillId="6" borderId="1" xfId="0" applyFont="1" applyFill="1" applyBorder="1" applyAlignment="1">
      <alignment horizontal="center" vertical="center" wrapText="1"/>
    </xf>
    <xf numFmtId="0" fontId="18" fillId="4" borderId="1" xfId="17" applyFont="1" applyFill="1" applyBorder="1" applyAlignment="1">
      <alignment horizontal="center" vertical="center" wrapText="1"/>
    </xf>
    <xf numFmtId="0" fontId="18" fillId="0" borderId="3" xfId="17" applyFont="1" applyBorder="1" applyAlignment="1">
      <alignment horizontal="left" vertical="center"/>
    </xf>
    <xf numFmtId="0" fontId="18" fillId="0" borderId="3" xfId="17" applyFont="1" applyBorder="1" applyAlignment="1">
      <alignment horizontal="center" vertical="center"/>
    </xf>
    <xf numFmtId="0" fontId="18" fillId="0" borderId="3" xfId="17" applyFont="1" applyBorder="1" applyAlignment="1">
      <alignment vertical="center"/>
    </xf>
    <xf numFmtId="0" fontId="18" fillId="0" borderId="3" xfId="17" applyFont="1" applyBorder="1" applyAlignment="1">
      <alignment horizontal="right" vertical="center"/>
    </xf>
    <xf numFmtId="49" fontId="19" fillId="0" borderId="10" xfId="17" applyNumberFormat="1" applyFont="1" applyBorder="1" applyAlignment="1">
      <alignment horizontal="center" vertical="center" wrapText="1"/>
    </xf>
    <xf numFmtId="0" fontId="19" fillId="0" borderId="10" xfId="17" applyFont="1" applyBorder="1" applyAlignment="1">
      <alignment horizontal="center" vertical="center" wrapText="1"/>
    </xf>
    <xf numFmtId="0" fontId="18" fillId="0" borderId="1" xfId="17" applyFont="1" applyBorder="1" applyAlignment="1">
      <alignment vertical="center" wrapText="1"/>
    </xf>
    <xf numFmtId="3" fontId="18" fillId="0" borderId="1" xfId="1" applyNumberFormat="1" applyFont="1" applyFill="1" applyBorder="1" applyAlignment="1">
      <alignment horizontal="center" vertical="center" wrapText="1"/>
    </xf>
    <xf numFmtId="43" fontId="18" fillId="0" borderId="1" xfId="1" applyFont="1" applyFill="1" applyBorder="1" applyAlignment="1">
      <alignment horizontal="center" vertical="center" wrapText="1"/>
    </xf>
    <xf numFmtId="170" fontId="18" fillId="0" borderId="1" xfId="3" applyNumberFormat="1" applyFont="1" applyFill="1" applyBorder="1" applyAlignment="1">
      <alignment horizontal="right" wrapText="1"/>
    </xf>
    <xf numFmtId="0" fontId="18" fillId="4" borderId="0" xfId="17" applyFont="1" applyFill="1" applyAlignment="1">
      <alignment vertical="center"/>
    </xf>
    <xf numFmtId="0" fontId="18" fillId="4" borderId="1" xfId="17" applyFont="1" applyFill="1" applyBorder="1" applyAlignment="1">
      <alignment horizontal="left" vertical="center" wrapText="1"/>
    </xf>
    <xf numFmtId="170" fontId="18" fillId="4" borderId="1" xfId="3" applyNumberFormat="1" applyFont="1" applyFill="1" applyBorder="1" applyAlignment="1">
      <alignment horizontal="right" wrapText="1"/>
    </xf>
    <xf numFmtId="0" fontId="18" fillId="0" borderId="1" xfId="17" applyFont="1" applyBorder="1" applyAlignment="1">
      <alignment horizontal="center" vertical="center"/>
    </xf>
    <xf numFmtId="49" fontId="19" fillId="0" borderId="12" xfId="17" applyNumberFormat="1" applyFont="1" applyBorder="1" applyAlignment="1">
      <alignment horizontal="center" vertical="center"/>
    </xf>
    <xf numFmtId="49" fontId="19" fillId="0" borderId="12" xfId="17" applyNumberFormat="1" applyFont="1" applyBorder="1" applyAlignment="1">
      <alignment vertical="center"/>
    </xf>
    <xf numFmtId="43" fontId="18" fillId="0" borderId="1" xfId="1" applyFont="1" applyFill="1" applyBorder="1" applyAlignment="1">
      <alignment vertical="center" wrapText="1"/>
    </xf>
    <xf numFmtId="0" fontId="19" fillId="0" borderId="0" xfId="17" applyFont="1" applyAlignment="1">
      <alignment vertical="center"/>
    </xf>
    <xf numFmtId="49" fontId="19" fillId="0" borderId="10" xfId="17" applyNumberFormat="1" applyFont="1" applyBorder="1" applyAlignment="1">
      <alignment horizontal="right" vertical="center"/>
    </xf>
    <xf numFmtId="0" fontId="19" fillId="0" borderId="12" xfId="17" applyFont="1" applyBorder="1" applyAlignment="1">
      <alignment vertical="center"/>
    </xf>
    <xf numFmtId="170" fontId="19" fillId="0" borderId="10" xfId="1" applyNumberFormat="1" applyFont="1" applyBorder="1" applyAlignment="1">
      <alignment horizontal="right" vertical="center" wrapText="1"/>
    </xf>
    <xf numFmtId="49" fontId="19" fillId="0" borderId="10" xfId="17" applyNumberFormat="1" applyFont="1" applyBorder="1" applyAlignment="1">
      <alignment vertical="center" wrapText="1"/>
    </xf>
    <xf numFmtId="49" fontId="19" fillId="0" borderId="10" xfId="17" applyNumberFormat="1" applyFont="1" applyBorder="1" applyAlignment="1">
      <alignment vertical="center"/>
    </xf>
    <xf numFmtId="43" fontId="18" fillId="0" borderId="1" xfId="1" applyFont="1" applyBorder="1" applyAlignment="1">
      <alignment vertical="center" wrapText="1"/>
    </xf>
    <xf numFmtId="0" fontId="18" fillId="2" borderId="1" xfId="17" applyFont="1" applyFill="1" applyBorder="1" applyAlignment="1">
      <alignment horizontal="left" vertical="center" wrapText="1"/>
    </xf>
    <xf numFmtId="0" fontId="18" fillId="2" borderId="1" xfId="17" applyFont="1" applyFill="1" applyBorder="1" applyAlignment="1">
      <alignment horizontal="center" vertical="center" wrapText="1"/>
    </xf>
    <xf numFmtId="43" fontId="18" fillId="4" borderId="1" xfId="1" applyFont="1" applyFill="1" applyBorder="1" applyAlignment="1">
      <alignment vertical="center" wrapText="1"/>
    </xf>
    <xf numFmtId="0" fontId="32" fillId="4" borderId="1" xfId="17" applyFont="1" applyFill="1" applyBorder="1" applyAlignment="1">
      <alignment horizontal="center" vertical="center" wrapText="1"/>
    </xf>
    <xf numFmtId="0" fontId="32" fillId="0" borderId="1" xfId="17" applyFont="1" applyBorder="1" applyAlignment="1">
      <alignment horizontal="center" vertical="center" wrapText="1"/>
    </xf>
    <xf numFmtId="0" fontId="19" fillId="0" borderId="11" xfId="17" applyFont="1" applyBorder="1" applyAlignment="1">
      <alignment horizontal="right" vertical="center"/>
    </xf>
    <xf numFmtId="0" fontId="18" fillId="0" borderId="14" xfId="17" applyFont="1" applyBorder="1" applyAlignment="1">
      <alignment horizontal="center" vertical="center" wrapText="1"/>
    </xf>
    <xf numFmtId="0" fontId="18" fillId="0" borderId="2" xfId="17" applyFont="1" applyBorder="1" applyAlignment="1">
      <alignment horizontal="center" wrapText="1"/>
    </xf>
    <xf numFmtId="0" fontId="18" fillId="0" borderId="16" xfId="17" applyFont="1" applyBorder="1" applyAlignment="1">
      <alignment horizontal="center" wrapText="1"/>
    </xf>
    <xf numFmtId="0" fontId="19" fillId="0" borderId="16"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5" xfId="17" applyBorder="1" applyAlignment="1">
      <alignment horizontal="center" vertical="center" wrapText="1"/>
    </xf>
    <xf numFmtId="49" fontId="6" fillId="0" borderId="17" xfId="17" applyNumberFormat="1" applyFont="1" applyBorder="1" applyAlignment="1">
      <alignment vertical="center"/>
    </xf>
    <xf numFmtId="49" fontId="6" fillId="0" borderId="5" xfId="17" applyNumberFormat="1" applyFont="1" applyBorder="1" applyAlignment="1">
      <alignment vertical="center"/>
    </xf>
    <xf numFmtId="3" fontId="5" fillId="0" borderId="1" xfId="1" applyNumberFormat="1" applyFont="1" applyBorder="1" applyAlignment="1">
      <alignment horizontal="right" vertical="center" wrapText="1"/>
    </xf>
    <xf numFmtId="0" fontId="20" fillId="0" borderId="0" xfId="17" applyFont="1" applyAlignment="1">
      <alignment horizontal="center" wrapText="1"/>
    </xf>
    <xf numFmtId="0" fontId="18" fillId="0" borderId="0" xfId="17" applyFont="1" applyAlignment="1">
      <alignment horizontal="center" wrapText="1"/>
    </xf>
    <xf numFmtId="0" fontId="18" fillId="0" borderId="0" xfId="17" applyFont="1" applyAlignment="1">
      <alignment horizontal="center" vertical="center" wrapText="1"/>
    </xf>
    <xf numFmtId="0" fontId="5" fillId="0" borderId="0" xfId="17" applyAlignment="1">
      <alignment horizontal="center"/>
    </xf>
    <xf numFmtId="170" fontId="18" fillId="0" borderId="1" xfId="3" applyNumberFormat="1" applyFont="1" applyFill="1" applyBorder="1" applyAlignment="1">
      <alignment horizontal="right" vertical="center" wrapText="1"/>
    </xf>
    <xf numFmtId="170" fontId="27" fillId="0" borderId="1" xfId="3" applyNumberFormat="1" applyFont="1" applyBorder="1" applyAlignment="1">
      <alignment horizontal="right" vertical="center" wrapText="1"/>
    </xf>
    <xf numFmtId="176" fontId="18" fillId="0" borderId="1" xfId="1" applyNumberFormat="1" applyFont="1" applyFill="1" applyBorder="1" applyAlignment="1">
      <alignment wrapText="1"/>
    </xf>
    <xf numFmtId="171" fontId="18" fillId="0" borderId="1" xfId="1" applyNumberFormat="1" applyFont="1" applyFill="1" applyBorder="1" applyAlignment="1">
      <alignment wrapText="1"/>
    </xf>
    <xf numFmtId="0" fontId="18" fillId="0" borderId="0" xfId="1" applyNumberFormat="1" applyFont="1" applyFill="1" applyBorder="1" applyAlignment="1">
      <alignment wrapText="1"/>
    </xf>
    <xf numFmtId="49" fontId="6" fillId="0" borderId="3" xfId="17" applyNumberFormat="1" applyFont="1" applyBorder="1" applyAlignment="1">
      <alignment vertical="center"/>
    </xf>
    <xf numFmtId="43" fontId="5" fillId="0" borderId="1" xfId="1" applyFont="1" applyFill="1" applyBorder="1" applyAlignment="1">
      <alignment horizontal="right" vertical="center" wrapText="1"/>
    </xf>
    <xf numFmtId="170" fontId="5" fillId="0" borderId="1" xfId="3" applyNumberFormat="1" applyFont="1" applyFill="1" applyBorder="1" applyAlignment="1">
      <alignment horizontal="right" vertical="center" wrapText="1"/>
    </xf>
    <xf numFmtId="0" fontId="19" fillId="0" borderId="0" xfId="0" applyFont="1" applyAlignment="1">
      <alignment horizontal="left" vertical="center" wrapText="1"/>
    </xf>
    <xf numFmtId="0" fontId="5" fillId="0" borderId="14" xfId="17" applyBorder="1" applyAlignment="1">
      <alignment horizontal="center" vertical="center"/>
    </xf>
    <xf numFmtId="49" fontId="6" fillId="0" borderId="1" xfId="17" applyNumberFormat="1" applyFont="1" applyBorder="1" applyAlignment="1">
      <alignment vertical="center"/>
    </xf>
    <xf numFmtId="49" fontId="6" fillId="0" borderId="13" xfId="17" applyNumberFormat="1" applyFont="1" applyBorder="1" applyAlignment="1">
      <alignment horizontal="center" vertical="center"/>
    </xf>
    <xf numFmtId="170" fontId="5" fillId="0" borderId="16" xfId="17" applyNumberFormat="1" applyBorder="1" applyAlignment="1">
      <alignment horizontal="center" vertical="center" wrapText="1"/>
    </xf>
    <xf numFmtId="0" fontId="18" fillId="0" borderId="14" xfId="0" applyFont="1" applyBorder="1" applyAlignment="1">
      <alignment horizontal="center" vertical="center"/>
    </xf>
    <xf numFmtId="4" fontId="5" fillId="0" borderId="16" xfId="17" applyNumberFormat="1" applyBorder="1" applyAlignment="1">
      <alignment horizontal="center" vertical="center" wrapText="1"/>
    </xf>
    <xf numFmtId="165" fontId="0" fillId="3" borderId="10" xfId="0" applyNumberFormat="1" applyFill="1" applyBorder="1" applyAlignment="1">
      <alignment horizontal="right"/>
    </xf>
    <xf numFmtId="0" fontId="6" fillId="0" borderId="0" xfId="0" applyFont="1"/>
    <xf numFmtId="176" fontId="0" fillId="3" borderId="10" xfId="0" applyNumberFormat="1" applyFill="1" applyBorder="1" applyAlignment="1">
      <alignment horizontal="right"/>
    </xf>
    <xf numFmtId="0" fontId="5" fillId="0" borderId="10" xfId="0" applyFont="1" applyBorder="1" applyAlignment="1">
      <alignment horizontal="center"/>
    </xf>
    <xf numFmtId="165" fontId="0" fillId="0" borderId="10" xfId="0" applyNumberFormat="1" applyBorder="1" applyAlignment="1">
      <alignment horizontal="right"/>
    </xf>
    <xf numFmtId="0" fontId="6" fillId="7" borderId="14" xfId="0" applyFont="1" applyFill="1" applyBorder="1" applyAlignment="1">
      <alignment horizontal="center"/>
    </xf>
    <xf numFmtId="0" fontId="6" fillId="7" borderId="13" xfId="0" applyFont="1" applyFill="1" applyBorder="1" applyAlignment="1">
      <alignment horizontal="center"/>
    </xf>
    <xf numFmtId="0" fontId="5" fillId="0" borderId="18" xfId="0" applyFont="1" applyBorder="1" applyAlignment="1">
      <alignment horizontal="center"/>
    </xf>
    <xf numFmtId="9" fontId="0" fillId="0" borderId="18" xfId="0" applyNumberFormat="1" applyBorder="1" applyAlignment="1">
      <alignment horizontal="center"/>
    </xf>
    <xf numFmtId="171" fontId="0" fillId="3" borderId="10" xfId="7" applyNumberFormat="1" applyFont="1" applyFill="1" applyBorder="1" applyAlignment="1">
      <alignment horizontal="right"/>
    </xf>
    <xf numFmtId="0" fontId="5" fillId="0" borderId="19" xfId="0" applyFont="1" applyBorder="1" applyAlignment="1">
      <alignment horizontal="center"/>
    </xf>
    <xf numFmtId="9" fontId="0" fillId="0" borderId="19" xfId="0" applyNumberFormat="1" applyBorder="1" applyAlignment="1">
      <alignment horizontal="center"/>
    </xf>
    <xf numFmtId="0" fontId="5" fillId="0" borderId="20" xfId="0" applyFont="1" applyBorder="1" applyAlignment="1">
      <alignment horizontal="center"/>
    </xf>
    <xf numFmtId="9" fontId="0" fillId="0" borderId="20" xfId="0" applyNumberFormat="1" applyBorder="1" applyAlignment="1">
      <alignment horizontal="center"/>
    </xf>
    <xf numFmtId="176" fontId="0" fillId="0" borderId="10" xfId="0" applyNumberFormat="1" applyBorder="1" applyAlignment="1">
      <alignment horizontal="right"/>
    </xf>
    <xf numFmtId="0" fontId="6" fillId="8" borderId="10" xfId="0" applyFont="1" applyFill="1" applyBorder="1" applyAlignment="1">
      <alignment horizontal="center" vertical="center"/>
    </xf>
    <xf numFmtId="0" fontId="0" fillId="0" borderId="1" xfId="0" applyBorder="1" applyAlignment="1">
      <alignment wrapText="1"/>
    </xf>
    <xf numFmtId="176" fontId="0" fillId="0" borderId="1" xfId="0" applyNumberFormat="1" applyBorder="1"/>
    <xf numFmtId="176" fontId="6" fillId="0" borderId="1" xfId="0" applyNumberFormat="1" applyFont="1" applyBorder="1"/>
    <xf numFmtId="175" fontId="0" fillId="0" borderId="13" xfId="0" applyNumberFormat="1" applyBorder="1" applyAlignment="1" applyProtection="1">
      <alignment wrapText="1"/>
      <protection locked="0"/>
    </xf>
    <xf numFmtId="0" fontId="0" fillId="0" borderId="14" xfId="0" applyBorder="1" applyAlignment="1">
      <alignment wrapText="1"/>
    </xf>
    <xf numFmtId="0" fontId="0" fillId="0" borderId="14" xfId="0" applyBorder="1"/>
    <xf numFmtId="0" fontId="6" fillId="0" borderId="14" xfId="0" applyFont="1" applyBorder="1"/>
    <xf numFmtId="0" fontId="0" fillId="0" borderId="10" xfId="0" applyBorder="1" applyAlignment="1">
      <alignment wrapText="1"/>
    </xf>
    <xf numFmtId="176" fontId="0" fillId="0" borderId="10" xfId="0" applyNumberFormat="1" applyBorder="1"/>
    <xf numFmtId="176" fontId="6" fillId="0" borderId="10" xfId="0" applyNumberFormat="1" applyFont="1" applyBorder="1"/>
    <xf numFmtId="0" fontId="18" fillId="0" borderId="0" xfId="0" applyFont="1"/>
    <xf numFmtId="0" fontId="0" fillId="0" borderId="13" xfId="0" applyBorder="1" applyAlignment="1">
      <alignment wrapText="1"/>
    </xf>
    <xf numFmtId="176" fontId="0" fillId="0" borderId="13" xfId="0" applyNumberFormat="1" applyBorder="1"/>
    <xf numFmtId="176" fontId="6" fillId="0" borderId="13" xfId="0" applyNumberFormat="1" applyFont="1" applyBorder="1"/>
    <xf numFmtId="0" fontId="5" fillId="0" borderId="10" xfId="0" applyFont="1" applyBorder="1" applyAlignment="1">
      <alignment wrapText="1"/>
    </xf>
    <xf numFmtId="0" fontId="6" fillId="8" borderId="11" xfId="0" applyFont="1" applyFill="1" applyBorder="1" applyAlignment="1">
      <alignment horizontal="right" vertical="center" indent="1"/>
    </xf>
    <xf numFmtId="0" fontId="0" fillId="8" borderId="17" xfId="0" applyFill="1" applyBorder="1" applyAlignment="1">
      <alignment vertical="center"/>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7" xfId="0" applyFont="1" applyFill="1" applyBorder="1" applyAlignment="1">
      <alignment horizontal="center" vertical="center"/>
    </xf>
    <xf numFmtId="0" fontId="5" fillId="0" borderId="21" xfId="0" applyFont="1" applyBorder="1" applyAlignment="1">
      <alignment horizontal="left" indent="1"/>
    </xf>
    <xf numFmtId="0" fontId="0" fillId="0" borderId="22" xfId="0" applyBorder="1"/>
    <xf numFmtId="165" fontId="5" fillId="0" borderId="18" xfId="0" applyNumberFormat="1" applyFont="1" applyBorder="1" applyAlignment="1" applyProtection="1">
      <alignment horizontal="center"/>
      <protection locked="0"/>
    </xf>
    <xf numFmtId="165" fontId="0" fillId="0" borderId="18" xfId="0" applyNumberFormat="1" applyBorder="1"/>
    <xf numFmtId="0" fontId="5" fillId="0" borderId="22" xfId="0" applyFont="1" applyBorder="1" applyAlignment="1">
      <alignment horizontal="left" indent="1"/>
    </xf>
    <xf numFmtId="0" fontId="5" fillId="0" borderId="23" xfId="0" applyFont="1" applyBorder="1" applyAlignment="1">
      <alignment horizontal="left"/>
    </xf>
    <xf numFmtId="0" fontId="5" fillId="0" borderId="22" xfId="0" applyFont="1" applyBorder="1" applyAlignment="1">
      <alignment horizontal="left"/>
    </xf>
    <xf numFmtId="0" fontId="5" fillId="0" borderId="24" xfId="0" applyFont="1" applyBorder="1" applyAlignment="1">
      <alignment horizontal="left" indent="1"/>
    </xf>
    <xf numFmtId="0" fontId="0" fillId="0" borderId="25" xfId="0" applyBorder="1"/>
    <xf numFmtId="176" fontId="5" fillId="0" borderId="19" xfId="0" applyNumberFormat="1" applyFont="1" applyBorder="1" applyAlignment="1" applyProtection="1">
      <alignment horizontal="center"/>
      <protection locked="0"/>
    </xf>
    <xf numFmtId="176" fontId="0" fillId="3" borderId="19" xfId="0" applyNumberFormat="1" applyFill="1" applyBorder="1"/>
    <xf numFmtId="0" fontId="0" fillId="0" borderId="25" xfId="0" applyBorder="1" applyAlignment="1">
      <alignment horizontal="left" indent="1"/>
    </xf>
    <xf numFmtId="0" fontId="0" fillId="0" borderId="24" xfId="0" applyBorder="1" applyAlignment="1">
      <alignment horizontal="left" indent="1"/>
    </xf>
    <xf numFmtId="0" fontId="0" fillId="0" borderId="26" xfId="0" applyBorder="1" applyAlignment="1">
      <alignment horizontal="left"/>
    </xf>
    <xf numFmtId="0" fontId="0" fillId="0" borderId="25" xfId="0" applyBorder="1" applyAlignment="1">
      <alignment horizontal="left"/>
    </xf>
    <xf numFmtId="165" fontId="5" fillId="0" borderId="19" xfId="0" applyNumberFormat="1" applyFont="1" applyBorder="1" applyAlignment="1" applyProtection="1">
      <alignment horizontal="center"/>
      <protection locked="0"/>
    </xf>
    <xf numFmtId="165" fontId="0" fillId="0" borderId="19" xfId="0" applyNumberFormat="1" applyBorder="1"/>
    <xf numFmtId="0" fontId="5" fillId="0" borderId="25" xfId="0" applyFont="1" applyBorder="1" applyAlignment="1">
      <alignment horizontal="left" indent="1"/>
    </xf>
    <xf numFmtId="0" fontId="5" fillId="0" borderId="26" xfId="0" applyFont="1" applyBorder="1" applyAlignment="1">
      <alignment horizontal="left"/>
    </xf>
    <xf numFmtId="0" fontId="5" fillId="0" borderId="25" xfId="0" applyFont="1" applyBorder="1" applyAlignment="1">
      <alignment horizontal="left"/>
    </xf>
    <xf numFmtId="0" fontId="5" fillId="0" borderId="27" xfId="0" applyFont="1" applyBorder="1" applyAlignment="1">
      <alignment horizontal="left" indent="1"/>
    </xf>
    <xf numFmtId="0" fontId="0" fillId="0" borderId="28" xfId="0" applyBorder="1"/>
    <xf numFmtId="176" fontId="5" fillId="0" borderId="29" xfId="0" applyNumberFormat="1" applyFont="1" applyBorder="1" applyAlignment="1" applyProtection="1">
      <alignment horizontal="center"/>
      <protection locked="0"/>
    </xf>
    <xf numFmtId="0" fontId="5" fillId="0" borderId="28" xfId="0" applyFont="1" applyBorder="1" applyAlignment="1">
      <alignment horizontal="left" indent="1"/>
    </xf>
    <xf numFmtId="0" fontId="5" fillId="0" borderId="30" xfId="0" applyFont="1" applyBorder="1" applyAlignment="1">
      <alignment horizontal="left"/>
    </xf>
    <xf numFmtId="0" fontId="5" fillId="0" borderId="28" xfId="0" applyFont="1" applyBorder="1" applyAlignment="1">
      <alignment horizontal="left"/>
    </xf>
    <xf numFmtId="165" fontId="0" fillId="0" borderId="19" xfId="0" applyNumberForma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29" xfId="0" applyNumberFormat="1" applyBorder="1"/>
    <xf numFmtId="0" fontId="0" fillId="0" borderId="28" xfId="0" applyBorder="1" applyAlignment="1">
      <alignment horizontal="left" indent="1"/>
    </xf>
    <xf numFmtId="0" fontId="0" fillId="0" borderId="31" xfId="0" applyBorder="1" applyAlignment="1">
      <alignment horizontal="left" indent="1"/>
    </xf>
    <xf numFmtId="0" fontId="0" fillId="0" borderId="32" xfId="0" applyBorder="1" applyAlignment="1">
      <alignment horizontal="left"/>
    </xf>
    <xf numFmtId="0" fontId="0" fillId="0" borderId="33" xfId="0" applyBorder="1" applyAlignment="1">
      <alignment horizontal="left"/>
    </xf>
    <xf numFmtId="0" fontId="0" fillId="0" borderId="5" xfId="0" applyBorder="1"/>
    <xf numFmtId="177" fontId="5" fillId="3" borderId="10" xfId="0" applyNumberFormat="1" applyFont="1" applyFill="1" applyBorder="1" applyAlignment="1">
      <alignment horizontal="center"/>
    </xf>
    <xf numFmtId="0" fontId="18" fillId="0" borderId="14" xfId="0" applyFont="1" applyBorder="1" applyAlignment="1">
      <alignment horizontal="center" vertical="center" wrapText="1"/>
    </xf>
    <xf numFmtId="0" fontId="30"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0" fontId="18" fillId="0" borderId="10" xfId="0" applyFont="1" applyBorder="1" applyAlignment="1">
      <alignment horizontal="center" vertical="center" wrapText="1"/>
    </xf>
    <xf numFmtId="49" fontId="19"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0" fontId="5" fillId="0" borderId="1" xfId="17" applyBorder="1" applyAlignment="1">
      <alignment horizontal="right" vertical="top"/>
    </xf>
    <xf numFmtId="0" fontId="5" fillId="4" borderId="1" xfId="17" applyFill="1" applyBorder="1" applyAlignment="1">
      <alignment horizontal="center" vertical="center"/>
    </xf>
    <xf numFmtId="176" fontId="18" fillId="0" borderId="13" xfId="3" applyNumberFormat="1" applyFont="1" applyBorder="1" applyAlignment="1">
      <alignment wrapText="1"/>
    </xf>
    <xf numFmtId="176" fontId="18" fillId="0" borderId="13" xfId="1" applyNumberFormat="1" applyFont="1" applyBorder="1" applyAlignment="1">
      <alignment wrapText="1"/>
    </xf>
    <xf numFmtId="171" fontId="18" fillId="0" borderId="13" xfId="1" applyNumberFormat="1" applyFont="1" applyBorder="1" applyAlignment="1">
      <alignment wrapText="1"/>
    </xf>
    <xf numFmtId="0" fontId="18" fillId="0" borderId="2" xfId="17" applyFont="1" applyBorder="1" applyAlignment="1">
      <alignment horizontal="center" vertical="center" wrapText="1"/>
    </xf>
    <xf numFmtId="171" fontId="18" fillId="0" borderId="0" xfId="1" applyNumberFormat="1" applyFont="1" applyBorder="1" applyAlignment="1">
      <alignment wrapText="1"/>
    </xf>
    <xf numFmtId="0" fontId="19" fillId="0" borderId="1" xfId="0" applyFont="1" applyBorder="1" applyAlignment="1">
      <alignment horizontal="left" vertical="top" wrapText="1"/>
    </xf>
    <xf numFmtId="49" fontId="19" fillId="0" borderId="1" xfId="0" applyNumberFormat="1" applyFont="1" applyBorder="1" applyAlignment="1">
      <alignment horizontal="right" vertical="top" wrapText="1"/>
    </xf>
    <xf numFmtId="0" fontId="5" fillId="0" borderId="10" xfId="17" applyBorder="1" applyAlignment="1">
      <alignment horizontal="left" vertical="center" wrapText="1"/>
    </xf>
    <xf numFmtId="0" fontId="6" fillId="0" borderId="10" xfId="17" applyFont="1" applyBorder="1" applyAlignment="1">
      <alignment horizontal="left" vertical="center" wrapText="1"/>
    </xf>
    <xf numFmtId="0" fontId="5" fillId="0" borderId="11" xfId="17" applyBorder="1" applyAlignment="1">
      <alignment horizontal="left" vertical="center" wrapText="1"/>
    </xf>
    <xf numFmtId="0" fontId="5" fillId="0" borderId="17" xfId="17" applyBorder="1" applyAlignment="1">
      <alignment horizontal="left" vertical="center" wrapText="1"/>
    </xf>
    <xf numFmtId="0" fontId="5" fillId="0" borderId="12" xfId="17" applyBorder="1" applyAlignment="1">
      <alignment horizontal="left" vertical="center" wrapText="1"/>
    </xf>
    <xf numFmtId="0" fontId="6" fillId="0" borderId="0" xfId="17" applyFont="1" applyAlignment="1">
      <alignment horizontal="left" vertical="top" wrapText="1"/>
    </xf>
    <xf numFmtId="168" fontId="6" fillId="0" borderId="17" xfId="3" applyNumberFormat="1" applyFont="1" applyBorder="1" applyAlignment="1">
      <alignment vertical="center" wrapText="1"/>
    </xf>
    <xf numFmtId="0" fontId="18" fillId="6" borderId="1" xfId="0" applyFont="1" applyFill="1" applyBorder="1" applyAlignment="1">
      <alignment horizontal="left" vertical="top" wrapText="1"/>
    </xf>
    <xf numFmtId="170" fontId="5" fillId="6" borderId="0" xfId="3" applyNumberFormat="1" applyFont="1" applyFill="1" applyBorder="1" applyAlignment="1">
      <alignment horizontal="right" vertical="center" wrapText="1"/>
    </xf>
    <xf numFmtId="0" fontId="18" fillId="0" borderId="12" xfId="0" applyFont="1" applyBorder="1" applyAlignment="1">
      <alignment horizontal="center" vertical="center"/>
    </xf>
    <xf numFmtId="0" fontId="5" fillId="6" borderId="2" xfId="17" applyFill="1" applyBorder="1" applyAlignment="1">
      <alignment horizontal="center" vertical="center" wrapText="1"/>
    </xf>
    <xf numFmtId="0" fontId="5" fillId="6" borderId="16" xfId="17" applyFill="1" applyBorder="1" applyAlignment="1">
      <alignment horizontal="center" vertical="center" wrapText="1"/>
    </xf>
    <xf numFmtId="1" fontId="5" fillId="0" borderId="1" xfId="3" applyNumberFormat="1" applyFont="1" applyBorder="1" applyAlignment="1">
      <alignment horizontal="right" vertical="center" wrapText="1"/>
    </xf>
    <xf numFmtId="0" fontId="5" fillId="0" borderId="1" xfId="1" applyNumberFormat="1" applyFont="1" applyBorder="1" applyAlignment="1">
      <alignment horizontal="center" vertical="center" wrapText="1"/>
    </xf>
    <xf numFmtId="0" fontId="5" fillId="0" borderId="1" xfId="3" applyNumberFormat="1" applyFont="1" applyBorder="1" applyAlignment="1">
      <alignment horizontal="right" vertical="center" wrapText="1"/>
    </xf>
    <xf numFmtId="49" fontId="5" fillId="6" borderId="1" xfId="17" applyNumberFormat="1" applyFill="1" applyBorder="1" applyAlignment="1">
      <alignment horizontal="center" vertical="center" wrapText="1"/>
    </xf>
    <xf numFmtId="175" fontId="5" fillId="6" borderId="1" xfId="7" applyNumberFormat="1" applyFont="1" applyFill="1" applyBorder="1" applyAlignment="1">
      <alignment horizontal="right" vertical="center" wrapText="1"/>
    </xf>
    <xf numFmtId="0" fontId="5" fillId="6" borderId="0" xfId="17" applyFill="1" applyAlignment="1">
      <alignment horizontal="center" vertical="center"/>
    </xf>
    <xf numFmtId="170" fontId="5" fillId="0" borderId="1" xfId="17" applyNumberFormat="1" applyBorder="1" applyAlignment="1">
      <alignment horizontal="left" vertical="center" wrapText="1"/>
    </xf>
    <xf numFmtId="169" fontId="5" fillId="0" borderId="16" xfId="17" applyNumberFormat="1" applyBorder="1" applyAlignment="1">
      <alignment horizontal="center" vertical="center" wrapText="1"/>
    </xf>
    <xf numFmtId="166" fontId="6" fillId="0" borderId="16" xfId="17" applyNumberFormat="1" applyFont="1" applyBorder="1" applyAlignment="1">
      <alignment horizontal="center" vertical="center" wrapText="1"/>
    </xf>
    <xf numFmtId="4" fontId="5" fillId="0" borderId="1" xfId="3" applyNumberFormat="1" applyFont="1" applyBorder="1" applyAlignment="1">
      <alignment horizontal="right" wrapText="1"/>
    </xf>
    <xf numFmtId="166" fontId="6" fillId="0" borderId="2" xfId="17" applyNumberFormat="1" applyFont="1" applyBorder="1" applyAlignment="1">
      <alignment horizontal="center" vertical="center" wrapText="1"/>
    </xf>
    <xf numFmtId="0" fontId="5" fillId="0" borderId="1" xfId="17" applyBorder="1" applyAlignment="1">
      <alignment horizontal="right" vertical="top" wrapText="1"/>
    </xf>
    <xf numFmtId="0" fontId="5" fillId="0" borderId="0" xfId="17" applyAlignment="1">
      <alignment vertical="top" wrapText="1"/>
    </xf>
    <xf numFmtId="3" fontId="5" fillId="0" borderId="1" xfId="1" applyNumberFormat="1" applyFont="1" applyFill="1" applyBorder="1" applyAlignment="1">
      <alignment horizontal="center" vertical="top" wrapText="1"/>
    </xf>
    <xf numFmtId="175" fontId="5" fillId="0" borderId="1" xfId="7" applyNumberFormat="1" applyFont="1" applyFill="1" applyBorder="1" applyAlignment="1">
      <alignment vertical="top" wrapText="1"/>
    </xf>
    <xf numFmtId="170" fontId="5" fillId="0" borderId="1" xfId="3" applyNumberFormat="1" applyFont="1" applyFill="1" applyBorder="1" applyAlignment="1">
      <alignment horizontal="right" vertical="top" wrapText="1"/>
    </xf>
    <xf numFmtId="0" fontId="18" fillId="6" borderId="1" xfId="0" applyFont="1" applyFill="1" applyBorder="1" applyAlignment="1">
      <alignment horizontal="center" vertical="center"/>
    </xf>
    <xf numFmtId="0" fontId="18" fillId="6" borderId="0" xfId="0" applyFont="1" applyFill="1" applyAlignment="1">
      <alignment horizontal="right" vertical="center"/>
    </xf>
    <xf numFmtId="0" fontId="18" fillId="6" borderId="0" xfId="0" applyFont="1" applyFill="1" applyAlignment="1">
      <alignment vertical="center"/>
    </xf>
    <xf numFmtId="176" fontId="18" fillId="2" borderId="1" xfId="3" applyNumberFormat="1" applyFont="1" applyFill="1" applyBorder="1" applyAlignment="1">
      <alignment vertical="center" wrapText="1"/>
    </xf>
    <xf numFmtId="176" fontId="18" fillId="2" borderId="1" xfId="1" applyNumberFormat="1" applyFont="1" applyFill="1" applyBorder="1" applyAlignment="1">
      <alignment vertical="center" wrapText="1"/>
    </xf>
    <xf numFmtId="171" fontId="18" fillId="2" borderId="1" xfId="1" applyNumberFormat="1" applyFont="1" applyFill="1" applyBorder="1" applyAlignment="1">
      <alignment vertical="center" wrapText="1"/>
    </xf>
    <xf numFmtId="178" fontId="5" fillId="0" borderId="0" xfId="17" applyNumberFormat="1" applyAlignment="1">
      <alignment vertical="center"/>
    </xf>
    <xf numFmtId="168" fontId="5" fillId="0" borderId="0" xfId="17" applyNumberFormat="1" applyAlignment="1">
      <alignment vertical="center" wrapText="1"/>
    </xf>
    <xf numFmtId="4" fontId="5" fillId="6" borderId="16" xfId="17" applyNumberFormat="1" applyFill="1" applyBorder="1" applyAlignment="1">
      <alignment horizontal="center" vertical="center" wrapText="1"/>
    </xf>
    <xf numFmtId="176" fontId="18" fillId="6" borderId="1" xfId="3" applyNumberFormat="1" applyFont="1" applyFill="1" applyBorder="1" applyAlignment="1">
      <alignment vertical="center" wrapText="1"/>
    </xf>
    <xf numFmtId="176" fontId="18" fillId="6" borderId="1" xfId="1" applyNumberFormat="1" applyFont="1" applyFill="1" applyBorder="1" applyAlignment="1">
      <alignment vertical="center" wrapText="1"/>
    </xf>
    <xf numFmtId="171" fontId="18" fillId="6" borderId="1" xfId="1" applyNumberFormat="1" applyFont="1" applyFill="1" applyBorder="1" applyAlignment="1">
      <alignment vertical="center" wrapText="1"/>
    </xf>
    <xf numFmtId="0" fontId="18" fillId="0" borderId="13" xfId="0" applyFont="1" applyBorder="1" applyAlignment="1">
      <alignment horizontal="center" vertical="center" wrapText="1"/>
    </xf>
    <xf numFmtId="0" fontId="30" fillId="0" borderId="13" xfId="0" applyFont="1" applyBorder="1" applyAlignment="1">
      <alignment horizontal="center" vertical="center" wrapText="1"/>
    </xf>
    <xf numFmtId="170" fontId="6" fillId="0" borderId="10" xfId="1" applyNumberFormat="1" applyFont="1" applyFill="1" applyBorder="1" applyAlignment="1">
      <alignment horizontal="right" vertical="center" wrapText="1"/>
    </xf>
    <xf numFmtId="170" fontId="6" fillId="0" borderId="0" xfId="1" applyNumberFormat="1" applyFont="1" applyFill="1" applyBorder="1" applyAlignment="1">
      <alignment horizontal="right" vertical="center" wrapText="1"/>
    </xf>
    <xf numFmtId="0" fontId="6" fillId="0" borderId="12" xfId="17" applyFont="1" applyBorder="1" applyAlignment="1">
      <alignment horizontal="left" vertical="center"/>
    </xf>
    <xf numFmtId="170" fontId="6" fillId="0" borderId="11" xfId="1" applyNumberFormat="1" applyFont="1" applyBorder="1" applyAlignment="1">
      <alignment horizontal="right" vertical="center" wrapText="1"/>
    </xf>
    <xf numFmtId="170" fontId="6" fillId="0" borderId="17" xfId="1" applyNumberFormat="1" applyFont="1" applyBorder="1" applyAlignment="1">
      <alignment horizontal="right" vertical="center" wrapText="1"/>
    </xf>
    <xf numFmtId="170" fontId="5" fillId="0" borderId="11" xfId="1" applyNumberFormat="1" applyFont="1" applyBorder="1" applyAlignment="1">
      <alignment horizontal="right" vertical="center" wrapText="1"/>
    </xf>
    <xf numFmtId="170" fontId="5" fillId="0" borderId="17" xfId="1" applyNumberFormat="1" applyFont="1" applyBorder="1" applyAlignment="1">
      <alignment horizontal="right" vertical="center" wrapText="1"/>
    </xf>
    <xf numFmtId="0" fontId="5" fillId="0" borderId="12" xfId="17" applyBorder="1" applyAlignment="1">
      <alignment horizontal="left" vertical="center"/>
    </xf>
    <xf numFmtId="170" fontId="5" fillId="0" borderId="1" xfId="3" applyNumberFormat="1" applyFont="1" applyBorder="1" applyAlignment="1">
      <alignment vertical="center" wrapText="1"/>
    </xf>
    <xf numFmtId="174" fontId="6" fillId="0" borderId="0" xfId="17" applyNumberFormat="1" applyFont="1" applyAlignment="1">
      <alignment vertical="center"/>
    </xf>
    <xf numFmtId="3" fontId="5" fillId="0" borderId="1" xfId="1" applyNumberFormat="1" applyFont="1" applyBorder="1" applyAlignment="1">
      <alignment wrapText="1"/>
    </xf>
    <xf numFmtId="170" fontId="5" fillId="0" borderId="1" xfId="17" applyNumberFormat="1" applyBorder="1" applyAlignment="1">
      <alignment wrapText="1"/>
    </xf>
    <xf numFmtId="9" fontId="5" fillId="0" borderId="1" xfId="1" applyNumberFormat="1" applyFont="1" applyBorder="1" applyAlignment="1">
      <alignment wrapText="1"/>
    </xf>
    <xf numFmtId="170" fontId="5" fillId="0" borderId="1" xfId="3" applyNumberFormat="1" applyFont="1" applyBorder="1" applyAlignment="1">
      <alignment wrapText="1"/>
    </xf>
    <xf numFmtId="170" fontId="5" fillId="0" borderId="0" xfId="17" applyNumberFormat="1" applyAlignment="1">
      <alignment vertical="center" wrapText="1"/>
    </xf>
    <xf numFmtId="4" fontId="6" fillId="0" borderId="0" xfId="1" applyNumberFormat="1" applyFont="1" applyFill="1" applyBorder="1" applyAlignment="1">
      <alignment horizontal="right" vertical="center" wrapText="1"/>
    </xf>
    <xf numFmtId="39" fontId="5" fillId="0" borderId="0" xfId="17" applyNumberFormat="1" applyAlignment="1">
      <alignment vertical="center"/>
    </xf>
    <xf numFmtId="179" fontId="5" fillId="0" borderId="0" xfId="17" applyNumberFormat="1" applyAlignment="1">
      <alignment vertical="center"/>
    </xf>
    <xf numFmtId="180" fontId="5" fillId="0" borderId="0" xfId="17" applyNumberFormat="1" applyAlignment="1">
      <alignment vertical="center"/>
    </xf>
    <xf numFmtId="4" fontId="5" fillId="0" borderId="1" xfId="17" applyNumberFormat="1" applyBorder="1" applyAlignment="1">
      <alignment horizontal="center" wrapText="1"/>
    </xf>
    <xf numFmtId="4" fontId="5" fillId="0" borderId="1" xfId="17" applyNumberFormat="1" applyBorder="1" applyAlignment="1">
      <alignment horizontal="center" vertical="center" wrapText="1"/>
    </xf>
    <xf numFmtId="181" fontId="5" fillId="0" borderId="0" xfId="17" applyNumberFormat="1" applyAlignment="1">
      <alignment vertical="center"/>
    </xf>
    <xf numFmtId="0" fontId="6" fillId="0" borderId="2" xfId="17" applyFont="1" applyBorder="1" applyAlignment="1">
      <alignment horizontal="left" vertical="center" wrapText="1"/>
    </xf>
    <xf numFmtId="9" fontId="5" fillId="0" borderId="1" xfId="7" applyFont="1" applyBorder="1" applyAlignment="1">
      <alignment vertical="center" wrapText="1"/>
    </xf>
    <xf numFmtId="9" fontId="5" fillId="0" borderId="1" xfId="1" applyNumberFormat="1" applyFont="1" applyBorder="1" applyAlignment="1">
      <alignment vertical="center" wrapText="1"/>
    </xf>
    <xf numFmtId="9" fontId="5" fillId="0" borderId="1" xfId="17" applyNumberFormat="1" applyBorder="1" applyAlignment="1">
      <alignment horizontal="center" vertical="center" wrapText="1"/>
    </xf>
    <xf numFmtId="9" fontId="5" fillId="0" borderId="1" xfId="1" applyNumberFormat="1" applyFont="1" applyFill="1" applyBorder="1" applyAlignment="1">
      <alignment horizontal="center" vertical="center" wrapText="1"/>
    </xf>
    <xf numFmtId="4" fontId="5" fillId="0" borderId="1" xfId="3" applyNumberFormat="1" applyFont="1" applyBorder="1" applyAlignment="1">
      <alignment horizontal="right" vertical="center" wrapText="1"/>
    </xf>
    <xf numFmtId="4" fontId="5" fillId="0" borderId="1" xfId="3" applyNumberFormat="1" applyFont="1" applyFill="1" applyBorder="1" applyAlignment="1">
      <alignment horizontal="right" vertical="center" wrapText="1"/>
    </xf>
    <xf numFmtId="182" fontId="5" fillId="0" borderId="0" xfId="17" applyNumberFormat="1" applyAlignment="1">
      <alignment vertical="center"/>
    </xf>
    <xf numFmtId="0" fontId="19" fillId="6" borderId="1" xfId="0" applyFont="1" applyFill="1" applyBorder="1" applyAlignment="1">
      <alignment horizontal="center" vertical="center"/>
    </xf>
    <xf numFmtId="170" fontId="18" fillId="0" borderId="1" xfId="0" applyNumberFormat="1" applyFont="1" applyBorder="1" applyAlignment="1">
      <alignment horizontal="center" vertical="center" wrapText="1"/>
    </xf>
    <xf numFmtId="175" fontId="30" fillId="0" borderId="1" xfId="0" applyNumberFormat="1" applyFont="1" applyBorder="1" applyAlignment="1">
      <alignment horizontal="center" vertical="center" wrapText="1"/>
    </xf>
    <xf numFmtId="0" fontId="5" fillId="0" borderId="1" xfId="1" applyNumberFormat="1" applyFont="1" applyFill="1" applyBorder="1" applyAlignment="1">
      <alignment vertical="center" wrapText="1"/>
    </xf>
    <xf numFmtId="0" fontId="5" fillId="0" borderId="1" xfId="3" applyNumberFormat="1" applyFont="1" applyFill="1" applyBorder="1" applyAlignment="1">
      <alignment horizontal="right" vertical="center" wrapText="1"/>
    </xf>
    <xf numFmtId="0" fontId="5" fillId="0" borderId="1" xfId="7" applyNumberFormat="1" applyFont="1" applyFill="1" applyBorder="1" applyAlignment="1">
      <alignment vertical="center" wrapText="1"/>
    </xf>
    <xf numFmtId="1" fontId="5" fillId="0" borderId="1" xfId="3" applyNumberFormat="1" applyFont="1" applyFill="1" applyBorder="1" applyAlignment="1">
      <alignment horizontal="right" vertical="center" wrapText="1"/>
    </xf>
    <xf numFmtId="0" fontId="5" fillId="0" borderId="0" xfId="0" applyFont="1" applyAlignment="1">
      <alignment horizontal="justify" vertical="center"/>
    </xf>
    <xf numFmtId="4" fontId="18" fillId="0" borderId="1" xfId="1" applyNumberFormat="1" applyFont="1" applyFill="1" applyBorder="1" applyAlignment="1">
      <alignment horizontal="center" vertical="center" wrapText="1"/>
    </xf>
    <xf numFmtId="4" fontId="18" fillId="0" borderId="1" xfId="1" applyNumberFormat="1" applyFont="1" applyBorder="1" applyAlignment="1">
      <alignment horizontal="center" vertical="center" wrapText="1"/>
    </xf>
    <xf numFmtId="0" fontId="6" fillId="0" borderId="4" xfId="17" applyFont="1" applyBorder="1" applyAlignment="1">
      <alignment horizontal="left" vertical="center" wrapText="1"/>
    </xf>
    <xf numFmtId="0" fontId="6" fillId="0" borderId="3" xfId="17" applyFont="1" applyBorder="1" applyAlignment="1">
      <alignment horizontal="left" vertical="center" wrapText="1"/>
    </xf>
    <xf numFmtId="0" fontId="6" fillId="0" borderId="3" xfId="17" applyFont="1" applyBorder="1" applyAlignment="1">
      <alignment horizontal="center" vertical="top" wrapText="1"/>
    </xf>
    <xf numFmtId="0" fontId="5" fillId="0" borderId="4" xfId="17" applyBorder="1" applyAlignment="1">
      <alignment horizontal="left" vertical="center" wrapText="1"/>
    </xf>
    <xf numFmtId="0" fontId="5" fillId="0" borderId="15" xfId="17" applyBorder="1" applyAlignment="1">
      <alignment horizontal="left" vertical="center" wrapText="1"/>
    </xf>
    <xf numFmtId="174" fontId="5" fillId="0" borderId="0" xfId="17" applyNumberFormat="1" applyAlignment="1">
      <alignment vertical="center" wrapText="1"/>
    </xf>
    <xf numFmtId="4" fontId="6" fillId="0" borderId="14" xfId="17" applyNumberFormat="1" applyFont="1" applyBorder="1" applyAlignment="1">
      <alignment horizontal="center" vertical="center" wrapText="1"/>
    </xf>
    <xf numFmtId="0" fontId="6" fillId="0" borderId="1" xfId="17" applyFont="1" applyBorder="1" applyAlignment="1">
      <alignment vertical="center" wrapText="1"/>
    </xf>
    <xf numFmtId="0" fontId="6" fillId="0" borderId="0" xfId="17" applyFont="1" applyAlignment="1">
      <alignment horizontal="left" vertical="center" wrapText="1" indent="1"/>
    </xf>
    <xf numFmtId="0" fontId="18" fillId="0" borderId="5" xfId="0" applyFont="1" applyBorder="1" applyAlignment="1">
      <alignment horizontal="center" vertical="center"/>
    </xf>
    <xf numFmtId="0" fontId="6" fillId="0" borderId="11" xfId="17" applyFont="1" applyBorder="1" applyAlignment="1">
      <alignment vertical="center"/>
    </xf>
    <xf numFmtId="0" fontId="0" fillId="0" borderId="0" xfId="0" applyAlignment="1">
      <alignment horizontal="center"/>
    </xf>
    <xf numFmtId="0" fontId="6" fillId="0" borderId="0" xfId="17" applyFont="1" applyAlignment="1">
      <alignment horizontal="right" vertical="top"/>
    </xf>
    <xf numFmtId="0" fontId="6" fillId="0" borderId="3" xfId="17" applyFont="1" applyBorder="1" applyAlignment="1">
      <alignment horizontal="right" vertical="top"/>
    </xf>
    <xf numFmtId="0" fontId="6" fillId="0" borderId="0" xfId="17" applyFont="1" applyAlignment="1">
      <alignment horizontal="left" vertical="top"/>
    </xf>
    <xf numFmtId="0" fontId="5" fillId="0" borderId="3" xfId="17" applyBorder="1" applyAlignment="1">
      <alignment horizontal="center" vertical="center"/>
    </xf>
    <xf numFmtId="0" fontId="6" fillId="0" borderId="2" xfId="17" applyFont="1" applyBorder="1" applyAlignment="1">
      <alignment horizontal="left" vertical="center" wrapText="1"/>
    </xf>
    <xf numFmtId="0" fontId="6" fillId="0" borderId="0" xfId="17" applyFont="1" applyAlignment="1">
      <alignment horizontal="left" vertical="center" wrapText="1"/>
    </xf>
    <xf numFmtId="0" fontId="6" fillId="0" borderId="4" xfId="17" applyFont="1" applyBorder="1" applyAlignment="1">
      <alignment horizontal="left" vertical="center" wrapText="1"/>
    </xf>
    <xf numFmtId="0" fontId="6" fillId="0" borderId="3" xfId="17" applyFont="1" applyBorder="1" applyAlignment="1">
      <alignment horizontal="left" vertical="center" wrapText="1"/>
    </xf>
    <xf numFmtId="0" fontId="6" fillId="0" borderId="5" xfId="17" applyFont="1" applyBorder="1" applyAlignment="1">
      <alignment horizontal="center" vertical="top" wrapText="1"/>
    </xf>
    <xf numFmtId="0" fontId="6" fillId="0" borderId="0" xfId="17" applyFont="1" applyAlignment="1">
      <alignment horizontal="center" vertical="top" wrapText="1"/>
    </xf>
    <xf numFmtId="0" fontId="6" fillId="0" borderId="3" xfId="17" applyFont="1" applyBorder="1" applyAlignment="1">
      <alignment horizontal="center" vertical="top" wrapText="1"/>
    </xf>
    <xf numFmtId="0" fontId="6" fillId="0" borderId="7" xfId="17" applyFont="1" applyBorder="1" applyAlignment="1">
      <alignment horizontal="left" vertical="center"/>
    </xf>
    <xf numFmtId="0" fontId="6" fillId="0" borderId="5" xfId="17" applyFont="1" applyBorder="1" applyAlignment="1">
      <alignment horizontal="left" vertical="center"/>
    </xf>
    <xf numFmtId="0" fontId="6" fillId="0" borderId="0" xfId="17" applyFont="1" applyAlignment="1">
      <alignment horizontal="right" vertical="center"/>
    </xf>
    <xf numFmtId="0" fontId="6" fillId="0" borderId="5" xfId="17" applyFont="1" applyBorder="1" applyAlignment="1">
      <alignment horizontal="right" vertical="top"/>
    </xf>
    <xf numFmtId="170" fontId="6" fillId="0" borderId="5" xfId="17" applyNumberFormat="1" applyFont="1" applyBorder="1" applyAlignment="1">
      <alignment horizontal="right" vertical="top"/>
    </xf>
    <xf numFmtId="0" fontId="6" fillId="0" borderId="5" xfId="17" applyFont="1" applyBorder="1" applyAlignment="1">
      <alignment horizontal="right" vertical="top" wrapText="1"/>
    </xf>
    <xf numFmtId="0" fontId="6" fillId="0" borderId="0" xfId="17" applyFont="1" applyAlignment="1">
      <alignment horizontal="right" vertical="top" wrapText="1"/>
    </xf>
    <xf numFmtId="0" fontId="6" fillId="0" borderId="3" xfId="17" applyFont="1" applyBorder="1" applyAlignment="1">
      <alignment horizontal="right" vertical="top" wrapText="1"/>
    </xf>
    <xf numFmtId="0" fontId="6" fillId="0" borderId="6" xfId="17" applyFont="1" applyBorder="1" applyAlignment="1">
      <alignment horizontal="center" vertical="center" wrapText="1"/>
    </xf>
    <xf numFmtId="0" fontId="6" fillId="0" borderId="16" xfId="17" applyFont="1" applyBorder="1" applyAlignment="1">
      <alignment horizontal="center" vertical="center" wrapText="1"/>
    </xf>
    <xf numFmtId="0" fontId="6" fillId="0" borderId="15" xfId="17" applyFont="1" applyBorder="1" applyAlignment="1">
      <alignment horizontal="center" vertical="center" wrapText="1"/>
    </xf>
    <xf numFmtId="0" fontId="6" fillId="0" borderId="6" xfId="17" applyFont="1" applyBorder="1" applyAlignment="1">
      <alignment horizontal="right" vertical="top" wrapText="1"/>
    </xf>
    <xf numFmtId="0" fontId="6" fillId="0" borderId="16" xfId="17" applyFont="1" applyBorder="1" applyAlignment="1">
      <alignment horizontal="right" vertical="top" wrapText="1"/>
    </xf>
    <xf numFmtId="0" fontId="6" fillId="0" borderId="15" xfId="17" applyFont="1" applyBorder="1" applyAlignment="1">
      <alignment horizontal="right" vertical="top" wrapText="1"/>
    </xf>
    <xf numFmtId="0" fontId="6" fillId="0" borderId="0" xfId="17" applyFont="1" applyAlignment="1">
      <alignment horizontal="left" vertical="center"/>
    </xf>
    <xf numFmtId="0" fontId="6" fillId="0" borderId="5" xfId="17" applyFont="1" applyBorder="1" applyAlignment="1">
      <alignment horizontal="center" vertical="center"/>
    </xf>
    <xf numFmtId="0" fontId="6" fillId="0" borderId="0" xfId="17" applyFont="1" applyAlignment="1">
      <alignment horizontal="center" vertical="center"/>
    </xf>
    <xf numFmtId="0" fontId="6" fillId="0" borderId="3" xfId="17" applyFont="1" applyBorder="1" applyAlignment="1">
      <alignment horizontal="center" vertical="center"/>
    </xf>
    <xf numFmtId="0" fontId="6" fillId="0" borderId="5" xfId="17" applyFont="1" applyBorder="1" applyAlignment="1">
      <alignment horizontal="center" vertical="center" wrapText="1"/>
    </xf>
    <xf numFmtId="0" fontId="6" fillId="0" borderId="0" xfId="17" applyFont="1" applyAlignment="1">
      <alignment horizontal="center" vertical="center" wrapText="1"/>
    </xf>
    <xf numFmtId="0" fontId="6" fillId="0" borderId="3" xfId="17" applyFont="1" applyBorder="1" applyAlignment="1">
      <alignment horizontal="center" vertical="center" wrapText="1"/>
    </xf>
    <xf numFmtId="0" fontId="19" fillId="0" borderId="7" xfId="17" applyFont="1" applyBorder="1" applyAlignment="1">
      <alignment horizontal="left" vertical="center"/>
    </xf>
    <xf numFmtId="0" fontId="19" fillId="0" borderId="5" xfId="17" applyFont="1" applyBorder="1" applyAlignment="1">
      <alignment horizontal="left" vertical="center"/>
    </xf>
    <xf numFmtId="0" fontId="19" fillId="0" borderId="5" xfId="17" applyFont="1" applyBorder="1" applyAlignment="1">
      <alignment horizontal="right" vertical="top"/>
    </xf>
    <xf numFmtId="0" fontId="19" fillId="0" borderId="0" xfId="17" applyFont="1" applyAlignment="1">
      <alignment horizontal="right" vertical="top"/>
    </xf>
    <xf numFmtId="0" fontId="19" fillId="0" borderId="3" xfId="17" applyFont="1" applyBorder="1" applyAlignment="1">
      <alignment horizontal="right" vertical="top"/>
    </xf>
    <xf numFmtId="0" fontId="19" fillId="0" borderId="2" xfId="17" applyFont="1" applyBorder="1" applyAlignment="1">
      <alignment horizontal="left" vertical="center" wrapText="1"/>
    </xf>
    <xf numFmtId="0" fontId="19" fillId="0" borderId="0" xfId="17" applyFont="1" applyAlignment="1">
      <alignment horizontal="left" vertical="center" wrapText="1"/>
    </xf>
    <xf numFmtId="0" fontId="19" fillId="0" borderId="4" xfId="17" applyFont="1" applyBorder="1" applyAlignment="1">
      <alignment horizontal="left" vertical="center" wrapText="1"/>
    </xf>
    <xf numFmtId="0" fontId="19" fillId="0" borderId="3" xfId="17" applyFont="1" applyBorder="1" applyAlignment="1">
      <alignment horizontal="left" vertical="center" wrapText="1"/>
    </xf>
    <xf numFmtId="0" fontId="19" fillId="0" borderId="0" xfId="17" applyFont="1" applyAlignment="1">
      <alignment horizontal="left" vertical="top"/>
    </xf>
    <xf numFmtId="0" fontId="18" fillId="0" borderId="3" xfId="17" applyFont="1" applyBorder="1" applyAlignment="1">
      <alignment horizontal="center" vertical="center"/>
    </xf>
    <xf numFmtId="0" fontId="19" fillId="0" borderId="5" xfId="17" applyFont="1" applyBorder="1" applyAlignment="1">
      <alignment horizontal="center" vertical="top" wrapText="1"/>
    </xf>
    <xf numFmtId="0" fontId="19" fillId="0" borderId="0" xfId="17" applyFont="1" applyAlignment="1">
      <alignment horizontal="center" vertical="top" wrapText="1"/>
    </xf>
    <xf numFmtId="0" fontId="19" fillId="0" borderId="3" xfId="17" applyFont="1" applyBorder="1" applyAlignment="1">
      <alignment horizontal="center" vertical="top" wrapText="1"/>
    </xf>
    <xf numFmtId="0" fontId="6" fillId="0" borderId="5" xfId="17" applyFont="1" applyBorder="1" applyAlignment="1">
      <alignment horizontal="right" wrapText="1"/>
    </xf>
    <xf numFmtId="0" fontId="6" fillId="0" borderId="0" xfId="17" applyFont="1" applyAlignment="1">
      <alignment horizontal="right" wrapText="1"/>
    </xf>
    <xf numFmtId="0" fontId="6" fillId="0" borderId="3" xfId="17" applyFont="1" applyBorder="1" applyAlignment="1">
      <alignment horizontal="right" wrapText="1"/>
    </xf>
    <xf numFmtId="0" fontId="6" fillId="0" borderId="10" xfId="17" applyFont="1" applyBorder="1" applyAlignment="1">
      <alignment horizontal="left" vertical="center" wrapText="1"/>
    </xf>
    <xf numFmtId="0" fontId="19" fillId="0" borderId="0" xfId="17" applyFont="1" applyAlignment="1">
      <alignment horizontal="right" vertical="center"/>
    </xf>
    <xf numFmtId="0" fontId="19" fillId="0" borderId="6" xfId="17" applyFont="1" applyBorder="1" applyAlignment="1">
      <alignment horizontal="center" vertical="center" wrapText="1"/>
    </xf>
    <xf numFmtId="0" fontId="19" fillId="0" borderId="16" xfId="17" applyFont="1" applyBorder="1" applyAlignment="1">
      <alignment horizontal="center" vertical="center" wrapText="1"/>
    </xf>
    <xf numFmtId="0" fontId="19" fillId="0" borderId="15" xfId="17" applyFont="1" applyBorder="1" applyAlignment="1">
      <alignment horizontal="center" vertical="center" wrapText="1"/>
    </xf>
    <xf numFmtId="0" fontId="19" fillId="0" borderId="2" xfId="17" applyFont="1" applyBorder="1" applyAlignment="1">
      <alignment horizontal="left" vertical="center"/>
    </xf>
    <xf numFmtId="0" fontId="19" fillId="0" borderId="0" xfId="17" applyFont="1" applyAlignment="1">
      <alignment horizontal="left" vertical="center"/>
    </xf>
    <xf numFmtId="0" fontId="19" fillId="0" borderId="4" xfId="17" applyFont="1" applyBorder="1" applyAlignment="1">
      <alignment horizontal="left" vertical="center"/>
    </xf>
    <xf numFmtId="0" fontId="19" fillId="0" borderId="3" xfId="17" applyFont="1" applyBorder="1" applyAlignment="1">
      <alignment horizontal="left" vertical="center"/>
    </xf>
    <xf numFmtId="0" fontId="6" fillId="0" borderId="0" xfId="17" applyFont="1" applyAlignment="1">
      <alignment horizontal="center" vertical="top"/>
    </xf>
    <xf numFmtId="0" fontId="6" fillId="0" borderId="7" xfId="17" applyFont="1" applyBorder="1" applyAlignment="1">
      <alignment horizontal="left" vertical="center" wrapText="1"/>
    </xf>
    <xf numFmtId="0" fontId="6" fillId="0" borderId="5" xfId="17" applyFont="1" applyBorder="1" applyAlignment="1">
      <alignment horizontal="left" vertical="center" wrapText="1"/>
    </xf>
    <xf numFmtId="4" fontId="6" fillId="0" borderId="0" xfId="17" applyNumberFormat="1" applyFont="1" applyAlignment="1">
      <alignment horizontal="center" vertical="center" wrapText="1"/>
    </xf>
    <xf numFmtId="4" fontId="6" fillId="0" borderId="16" xfId="17" applyNumberFormat="1" applyFont="1" applyBorder="1" applyAlignment="1">
      <alignment horizontal="center" vertical="center" wrapText="1"/>
    </xf>
    <xf numFmtId="4" fontId="6" fillId="0" borderId="11" xfId="1" applyNumberFormat="1" applyFont="1" applyFill="1" applyBorder="1" applyAlignment="1">
      <alignment horizontal="right" vertical="center" wrapText="1"/>
    </xf>
    <xf numFmtId="4" fontId="6" fillId="0" borderId="17" xfId="1" applyNumberFormat="1" applyFont="1" applyFill="1" applyBorder="1" applyAlignment="1">
      <alignment horizontal="right" vertical="center" wrapText="1"/>
    </xf>
    <xf numFmtId="4" fontId="6" fillId="0" borderId="3" xfId="17" applyNumberFormat="1" applyFont="1" applyBorder="1" applyAlignment="1">
      <alignment horizontal="center" vertical="center" wrapText="1"/>
    </xf>
    <xf numFmtId="4" fontId="6" fillId="0" borderId="15" xfId="17" applyNumberFormat="1" applyFont="1" applyBorder="1" applyAlignment="1">
      <alignment horizontal="center" vertical="center" wrapText="1"/>
    </xf>
    <xf numFmtId="0" fontId="6" fillId="0" borderId="11" xfId="17" applyFont="1" applyBorder="1" applyAlignment="1">
      <alignment horizontal="left" vertical="center"/>
    </xf>
    <xf numFmtId="0" fontId="6" fillId="0" borderId="12" xfId="17" applyFont="1" applyBorder="1" applyAlignment="1">
      <alignment horizontal="left" vertical="center"/>
    </xf>
    <xf numFmtId="0" fontId="6" fillId="0" borderId="17" xfId="17" applyFont="1" applyBorder="1" applyAlignment="1">
      <alignment horizontal="left" vertical="center"/>
    </xf>
    <xf numFmtId="0" fontId="5" fillId="0" borderId="2" xfId="17" applyBorder="1" applyAlignment="1">
      <alignment horizontal="left" vertical="center" wrapText="1"/>
    </xf>
    <xf numFmtId="0" fontId="5" fillId="0" borderId="0" xfId="17" applyAlignment="1">
      <alignment horizontal="left" vertical="center" wrapText="1"/>
    </xf>
    <xf numFmtId="0" fontId="5" fillId="0" borderId="16" xfId="17" applyBorder="1" applyAlignment="1">
      <alignment horizontal="left" vertical="center" wrapText="1"/>
    </xf>
    <xf numFmtId="4" fontId="6" fillId="0" borderId="2" xfId="17" applyNumberFormat="1" applyFont="1" applyBorder="1" applyAlignment="1">
      <alignment horizontal="center" vertical="center" wrapText="1"/>
    </xf>
    <xf numFmtId="0" fontId="6" fillId="0" borderId="11" xfId="17" applyFont="1" applyBorder="1" applyAlignment="1">
      <alignment horizontal="center" vertical="center" wrapText="1"/>
    </xf>
    <xf numFmtId="0" fontId="6" fillId="0" borderId="12" xfId="17" applyFont="1" applyBorder="1" applyAlignment="1">
      <alignment horizontal="center" vertical="center" wrapText="1"/>
    </xf>
    <xf numFmtId="0" fontId="6" fillId="0" borderId="17" xfId="17" applyFont="1" applyBorder="1" applyAlignment="1">
      <alignment horizontal="center" vertical="center" wrapText="1"/>
    </xf>
    <xf numFmtId="0" fontId="5" fillId="0" borderId="7" xfId="17" applyBorder="1" applyAlignment="1">
      <alignment horizontal="left" vertical="center" wrapText="1"/>
    </xf>
    <xf numFmtId="0" fontId="5" fillId="0" borderId="5" xfId="17" applyBorder="1" applyAlignment="1">
      <alignment horizontal="left" vertical="center" wrapText="1"/>
    </xf>
    <xf numFmtId="0" fontId="5" fillId="0" borderId="6" xfId="17" applyBorder="1" applyAlignment="1">
      <alignment horizontal="left" vertical="center" wrapText="1"/>
    </xf>
    <xf numFmtId="49" fontId="6" fillId="0" borderId="11" xfId="17" applyNumberFormat="1" applyFont="1" applyBorder="1" applyAlignment="1">
      <alignment horizontal="center" vertical="center"/>
    </xf>
    <xf numFmtId="49" fontId="6" fillId="0" borderId="12" xfId="17" applyNumberFormat="1" applyFont="1" applyBorder="1" applyAlignment="1">
      <alignment horizontal="center" vertical="center"/>
    </xf>
    <xf numFmtId="49" fontId="6" fillId="0" borderId="17" xfId="17" applyNumberFormat="1" applyFont="1" applyBorder="1" applyAlignment="1">
      <alignment horizontal="center" vertical="center"/>
    </xf>
    <xf numFmtId="4" fontId="6" fillId="0" borderId="12" xfId="17" applyNumberFormat="1" applyFont="1" applyBorder="1" applyAlignment="1">
      <alignment horizontal="center" vertical="center" wrapText="1"/>
    </xf>
    <xf numFmtId="4" fontId="6" fillId="0" borderId="17" xfId="17" applyNumberFormat="1" applyFont="1" applyBorder="1" applyAlignment="1">
      <alignment horizontal="center" vertical="center" wrapText="1"/>
    </xf>
    <xf numFmtId="4" fontId="6" fillId="0" borderId="5" xfId="17" applyNumberFormat="1" applyFont="1" applyBorder="1" applyAlignment="1">
      <alignment horizontal="center" vertical="center" wrapText="1"/>
    </xf>
    <xf numFmtId="4" fontId="6" fillId="0" borderId="6" xfId="17" applyNumberFormat="1" applyFont="1" applyBorder="1" applyAlignment="1">
      <alignment horizontal="center" vertical="center" wrapText="1"/>
    </xf>
    <xf numFmtId="4" fontId="6" fillId="0" borderId="16" xfId="17" applyNumberFormat="1" applyFont="1" applyBorder="1" applyAlignment="1">
      <alignment horizontal="center" vertical="top"/>
    </xf>
    <xf numFmtId="4" fontId="6" fillId="0" borderId="15" xfId="17" applyNumberFormat="1" applyFont="1" applyBorder="1" applyAlignment="1">
      <alignment horizontal="center" vertical="top"/>
    </xf>
    <xf numFmtId="0" fontId="6" fillId="0" borderId="5" xfId="17" applyFont="1" applyBorder="1" applyAlignment="1">
      <alignment horizontal="center" vertical="top"/>
    </xf>
    <xf numFmtId="0" fontId="6" fillId="0" borderId="3" xfId="17" applyFont="1" applyBorder="1" applyAlignment="1">
      <alignment horizontal="center" vertical="top"/>
    </xf>
    <xf numFmtId="0" fontId="6" fillId="0" borderId="11" xfId="17" applyFont="1" applyBorder="1" applyAlignment="1">
      <alignment horizontal="left" vertical="center" wrapText="1"/>
    </xf>
    <xf numFmtId="0" fontId="6" fillId="0" borderId="12" xfId="17" applyFont="1" applyBorder="1" applyAlignment="1">
      <alignment horizontal="left" vertical="center" wrapText="1"/>
    </xf>
    <xf numFmtId="170" fontId="6" fillId="0" borderId="11" xfId="1" applyNumberFormat="1" applyFont="1" applyBorder="1" applyAlignment="1">
      <alignment horizontal="right" vertical="center" wrapText="1"/>
    </xf>
    <xf numFmtId="170" fontId="6" fillId="0" borderId="17" xfId="1" applyNumberFormat="1" applyFont="1" applyBorder="1" applyAlignment="1">
      <alignment horizontal="right" vertical="center" wrapText="1"/>
    </xf>
    <xf numFmtId="0" fontId="5" fillId="0" borderId="4" xfId="17" applyBorder="1" applyAlignment="1">
      <alignment horizontal="left" vertical="center" wrapText="1"/>
    </xf>
    <xf numFmtId="0" fontId="5" fillId="0" borderId="3" xfId="17" applyBorder="1" applyAlignment="1">
      <alignment horizontal="left" vertical="center" wrapText="1"/>
    </xf>
    <xf numFmtId="0" fontId="5" fillId="0" borderId="15" xfId="17" applyBorder="1" applyAlignment="1">
      <alignment horizontal="left" vertical="center" wrapText="1"/>
    </xf>
    <xf numFmtId="166" fontId="6" fillId="0" borderId="7" xfId="1" applyNumberFormat="1" applyFont="1" applyBorder="1" applyAlignment="1">
      <alignment horizontal="center" vertical="center" wrapText="1"/>
    </xf>
    <xf numFmtId="166" fontId="6" fillId="0" borderId="6" xfId="1" applyNumberFormat="1" applyFont="1" applyBorder="1" applyAlignment="1">
      <alignment horizontal="center" vertical="center" wrapText="1"/>
    </xf>
    <xf numFmtId="0" fontId="6" fillId="0" borderId="16" xfId="17" applyFont="1" applyBorder="1" applyAlignment="1">
      <alignment horizontal="center" vertical="top"/>
    </xf>
    <xf numFmtId="0" fontId="6" fillId="0" borderId="15" xfId="17" applyFont="1" applyBorder="1" applyAlignment="1">
      <alignment horizontal="center" vertical="top"/>
    </xf>
    <xf numFmtId="0" fontId="6" fillId="0" borderId="11" xfId="17" applyFont="1" applyBorder="1" applyAlignment="1">
      <alignment horizontal="center" vertical="center"/>
    </xf>
    <xf numFmtId="0" fontId="6" fillId="0" borderId="12" xfId="17" applyFont="1" applyBorder="1" applyAlignment="1">
      <alignment horizontal="center" vertical="center"/>
    </xf>
    <xf numFmtId="0" fontId="6" fillId="0" borderId="17" xfId="17" applyFont="1" applyBorder="1" applyAlignment="1">
      <alignment horizontal="center" vertical="center"/>
    </xf>
    <xf numFmtId="166" fontId="6" fillId="0" borderId="2" xfId="17" applyNumberFormat="1" applyFont="1" applyBorder="1" applyAlignment="1">
      <alignment horizontal="center" vertical="center" wrapText="1"/>
    </xf>
    <xf numFmtId="166" fontId="6" fillId="0" borderId="16" xfId="17" applyNumberFormat="1" applyFont="1" applyBorder="1" applyAlignment="1">
      <alignment horizontal="center" vertical="center" wrapText="1"/>
    </xf>
    <xf numFmtId="0" fontId="22" fillId="0" borderId="0" xfId="17" applyFont="1" applyAlignment="1">
      <alignment horizontal="center" vertical="center" wrapText="1"/>
    </xf>
    <xf numFmtId="170" fontId="5" fillId="0" borderId="11" xfId="1" applyNumberFormat="1" applyFont="1" applyBorder="1" applyAlignment="1">
      <alignment horizontal="right" vertical="center" wrapText="1"/>
    </xf>
    <xf numFmtId="170" fontId="5" fillId="0" borderId="17" xfId="1" applyNumberFormat="1" applyFont="1" applyBorder="1" applyAlignment="1">
      <alignment horizontal="right" vertical="center" wrapText="1"/>
    </xf>
    <xf numFmtId="0" fontId="5" fillId="0" borderId="11" xfId="17" applyBorder="1" applyAlignment="1">
      <alignment horizontal="center" vertical="center"/>
    </xf>
    <xf numFmtId="0" fontId="5" fillId="0" borderId="12" xfId="17" applyBorder="1" applyAlignment="1">
      <alignment horizontal="center" vertical="center"/>
    </xf>
    <xf numFmtId="0" fontId="21" fillId="0" borderId="0" xfId="17" applyFont="1" applyAlignment="1">
      <alignment horizontal="center" vertical="center"/>
    </xf>
    <xf numFmtId="0" fontId="5" fillId="0" borderId="11" xfId="17" applyBorder="1" applyAlignment="1">
      <alignment horizontal="left" vertical="center"/>
    </xf>
    <xf numFmtId="0" fontId="5" fillId="0" borderId="12" xfId="17" applyBorder="1" applyAlignment="1">
      <alignment horizontal="left" vertical="center"/>
    </xf>
    <xf numFmtId="168" fontId="5" fillId="0" borderId="2" xfId="17" applyNumberFormat="1" applyBorder="1" applyAlignment="1">
      <alignment horizontal="left" vertical="center"/>
    </xf>
    <xf numFmtId="0" fontId="5" fillId="0" borderId="0" xfId="17" applyAlignment="1">
      <alignment horizontal="left" vertical="center"/>
    </xf>
    <xf numFmtId="168" fontId="5" fillId="0" borderId="2" xfId="17" applyNumberFormat="1" applyBorder="1" applyAlignment="1">
      <alignment horizontal="left" vertical="center" wrapText="1"/>
    </xf>
    <xf numFmtId="168" fontId="5" fillId="0" borderId="0" xfId="17" applyNumberFormat="1" applyAlignment="1">
      <alignment horizontal="left" vertical="center" wrapText="1"/>
    </xf>
    <xf numFmtId="0" fontId="6" fillId="0" borderId="6" xfId="17" applyFont="1" applyBorder="1" applyAlignment="1">
      <alignment horizontal="left" vertical="center" wrapText="1"/>
    </xf>
    <xf numFmtId="166" fontId="6" fillId="0" borderId="5" xfId="1" applyNumberFormat="1" applyFont="1" applyBorder="1" applyAlignment="1">
      <alignment horizontal="center" vertical="center" wrapText="1"/>
    </xf>
    <xf numFmtId="0" fontId="5" fillId="0" borderId="16" xfId="17" applyBorder="1" applyAlignment="1">
      <alignment horizontal="left" vertical="center"/>
    </xf>
    <xf numFmtId="0" fontId="5" fillId="6" borderId="16" xfId="17" applyFill="1" applyBorder="1" applyAlignment="1">
      <alignment horizontal="left" vertical="center"/>
    </xf>
    <xf numFmtId="0" fontId="5" fillId="0" borderId="16" xfId="17" applyBorder="1" applyAlignment="1">
      <alignment vertical="center"/>
    </xf>
    <xf numFmtId="0" fontId="5" fillId="0" borderId="16" xfId="17" applyBorder="1" applyAlignment="1">
      <alignment vertical="center" wrapText="1"/>
    </xf>
    <xf numFmtId="49" fontId="5" fillId="0" borderId="16" xfId="17" applyNumberFormat="1" applyBorder="1" applyAlignment="1">
      <alignment horizontal="left" vertical="center"/>
    </xf>
    <xf numFmtId="49" fontId="5" fillId="0" borderId="16" xfId="17" applyNumberFormat="1" applyBorder="1" applyAlignment="1">
      <alignment horizontal="left" vertical="center" wrapText="1"/>
    </xf>
    <xf numFmtId="0" fontId="18" fillId="0" borderId="16" xfId="17" applyFont="1" applyBorder="1" applyAlignment="1">
      <alignment horizontal="left" vertical="center" wrapText="1"/>
    </xf>
    <xf numFmtId="0" fontId="18" fillId="0" borderId="16" xfId="17" applyFont="1" applyBorder="1" applyAlignment="1">
      <alignment horizontal="left" vertical="center"/>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00000000-0005-0000-0000-00000B000000}"/>
    <cellStyle name="Normal" xfId="0" builtinId="0"/>
    <cellStyle name="Normal 10" xfId="10" xr:uid="{00000000-0005-0000-0000-00000D000000}"/>
    <cellStyle name="Normal 13" xfId="17" xr:uid="{00000000-0005-0000-0000-00000E000000}"/>
    <cellStyle name="Normal 18" xfId="20" xr:uid="{00000000-0005-0000-0000-00000F000000}"/>
    <cellStyle name="Normal 2" xfId="5" xr:uid="{00000000-0005-0000-0000-000010000000}"/>
    <cellStyle name="Normal 2 2" xfId="12" xr:uid="{00000000-0005-0000-0000-000011000000}"/>
    <cellStyle name="Normal 2 3" xfId="13" xr:uid="{00000000-0005-0000-0000-000012000000}"/>
    <cellStyle name="Normal 4" xfId="8" xr:uid="{00000000-0005-0000-0000-000013000000}"/>
    <cellStyle name="Normal 4 2" xfId="24" xr:uid="{00000000-0005-0000-0000-000014000000}"/>
    <cellStyle name="Normal 5" xfId="22" xr:uid="{00000000-0005-0000-0000-000015000000}"/>
    <cellStyle name="OPSKRIF" xfId="6" xr:uid="{00000000-0005-0000-0000-000016000000}"/>
    <cellStyle name="or" xfId="9" xr:uid="{00000000-0005-0000-0000-000017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COS\Desktop\ILIFA\DOT%20Projects\Rehab%20Projects\P7-4\BOQ%20P7-4%20Rehab%20-Asphalt%2040mm%20Overlay%20sections%20Rev%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omthandazo Ndlovu" id="{8B4B6D76-2B94-4414-9C96-DB7BAB0F0664}" userId="S::Nomthandazo@ibhongo.co.za::7ea38df0-8d33-44cb-ba80-4ef780c8df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5" dT="2023-04-12T08:43:06.63" personId="{8B4B6D76-2B94-4414-9C96-DB7BAB0F0664}" id="{FEBC0E0A-BA3E-43E4-832B-34587B3EEC38}">
    <text>Do I need traffic safety officer</text>
  </threadedComment>
</ThreadedComments>
</file>

<file path=xl/threadedComments/threadedComment2.xml><?xml version="1.0" encoding="utf-8"?>
<ThreadedComments xmlns="http://schemas.microsoft.com/office/spreadsheetml/2018/threadedcomments" xmlns:x="http://schemas.openxmlformats.org/spreadsheetml/2006/main">
  <threadedComment ref="O10" dT="2023-01-24T11:17:59.27" personId="{8B4B6D76-2B94-4414-9C96-DB7BAB0F0664}" id="{65B8DC19-64A1-47CB-8149-E32188C6F1C5}">
    <text>0.7 spray rate</text>
  </threadedComment>
</ThreadedComments>
</file>

<file path=xl/threadedComments/threadedComment3.xml><?xml version="1.0" encoding="utf-8"?>
<ThreadedComments xmlns="http://schemas.microsoft.com/office/spreadsheetml/2018/threadedcomments" xmlns:x="http://schemas.openxmlformats.org/spreadsheetml/2006/main">
  <threadedComment ref="N170" dT="2023-01-23T08:44:38.01" personId="{8B4B6D76-2B94-4414-9C96-DB7BAB0F0664}" id="{FA3E3221-146F-47B6-A3E0-183BFC19CCE8}">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9"/>
  <sheetViews>
    <sheetView zoomScaleNormal="100" workbookViewId="0">
      <selection activeCell="E7" sqref="E7"/>
    </sheetView>
  </sheetViews>
  <sheetFormatPr defaultRowHeight="12.75"/>
  <cols>
    <col min="2" max="2" width="18.140625" bestFit="1" customWidth="1"/>
    <col min="3" max="3" width="14.140625" customWidth="1"/>
    <col min="4" max="4" width="10" customWidth="1"/>
    <col min="6" max="6" width="15.7109375" customWidth="1"/>
    <col min="10" max="10" width="11.28515625" bestFit="1" customWidth="1"/>
  </cols>
  <sheetData>
    <row r="2" spans="2:10">
      <c r="B2" s="102" t="s">
        <v>0</v>
      </c>
      <c r="C2" s="149" t="s">
        <v>1</v>
      </c>
    </row>
    <row r="3" spans="2:10">
      <c r="B3" s="102" t="s">
        <v>2</v>
      </c>
      <c r="C3" s="150" t="s">
        <v>3</v>
      </c>
    </row>
    <row r="4" spans="2:10">
      <c r="C4" s="102"/>
      <c r="H4" s="658"/>
    </row>
    <row r="5" spans="2:10">
      <c r="B5" s="102" t="s">
        <v>4</v>
      </c>
      <c r="C5" s="150" t="s">
        <v>5</v>
      </c>
      <c r="D5" s="102"/>
      <c r="E5" s="102"/>
      <c r="F5" s="102"/>
      <c r="G5" s="102"/>
      <c r="H5" s="658"/>
    </row>
    <row r="6" spans="2:10" ht="165.75">
      <c r="B6" s="102" t="s">
        <v>6</v>
      </c>
      <c r="C6" s="644" t="s">
        <v>7</v>
      </c>
      <c r="D6" s="102"/>
      <c r="E6" s="102"/>
      <c r="F6" s="102"/>
      <c r="G6" s="102"/>
      <c r="H6" s="658"/>
    </row>
    <row r="7" spans="2:10">
      <c r="B7" s="102"/>
      <c r="C7" s="102"/>
      <c r="D7" s="102"/>
      <c r="E7" s="102"/>
      <c r="F7" s="102"/>
      <c r="G7" s="102"/>
      <c r="H7" s="658"/>
    </row>
    <row r="11" spans="2:10">
      <c r="B11" s="102" t="s">
        <v>8</v>
      </c>
      <c r="C11" s="478">
        <v>47.89</v>
      </c>
      <c r="D11" s="102" t="s">
        <v>9</v>
      </c>
      <c r="E11" s="102"/>
      <c r="I11" s="479" t="s">
        <v>10</v>
      </c>
    </row>
    <row r="12" spans="2:10">
      <c r="B12" s="102" t="s">
        <v>11</v>
      </c>
      <c r="C12" s="480">
        <v>9</v>
      </c>
      <c r="I12" s="481" t="s">
        <v>12</v>
      </c>
      <c r="J12" s="548"/>
    </row>
    <row r="13" spans="2:10">
      <c r="B13" s="102" t="s">
        <v>13</v>
      </c>
      <c r="C13" s="482">
        <f>ROUND(C11*C12,2)</f>
        <v>431.01</v>
      </c>
      <c r="D13" s="102" t="s">
        <v>14</v>
      </c>
      <c r="E13" s="102"/>
      <c r="I13" s="481" t="s">
        <v>15</v>
      </c>
      <c r="J13" s="548"/>
    </row>
    <row r="14" spans="2:10">
      <c r="I14" s="481" t="s">
        <v>16</v>
      </c>
      <c r="J14" s="548"/>
    </row>
    <row r="15" spans="2:10">
      <c r="I15" s="481" t="s">
        <v>17</v>
      </c>
      <c r="J15" s="548"/>
    </row>
    <row r="16" spans="2:10">
      <c r="B16" s="102" t="s">
        <v>18</v>
      </c>
      <c r="C16" s="480">
        <v>30</v>
      </c>
      <c r="D16" s="102" t="s">
        <v>19</v>
      </c>
      <c r="E16" s="102"/>
      <c r="F16" s="483" t="s">
        <v>20</v>
      </c>
      <c r="G16" s="483"/>
      <c r="I16" s="481" t="s">
        <v>21</v>
      </c>
      <c r="J16" s="548"/>
    </row>
    <row r="17" spans="2:16">
      <c r="B17" s="102"/>
      <c r="F17" s="484" t="s">
        <v>22</v>
      </c>
      <c r="G17" s="484" t="s">
        <v>23</v>
      </c>
    </row>
    <row r="18" spans="2:16">
      <c r="F18" s="485" t="s">
        <v>24</v>
      </c>
      <c r="G18" s="486">
        <v>0.1</v>
      </c>
    </row>
    <row r="19" spans="2:16">
      <c r="B19" s="102" t="s">
        <v>25</v>
      </c>
      <c r="C19" s="487">
        <v>0.1</v>
      </c>
      <c r="F19" s="488" t="s">
        <v>26</v>
      </c>
      <c r="G19" s="489">
        <v>0.08</v>
      </c>
    </row>
    <row r="20" spans="2:16">
      <c r="B20" s="102" t="s">
        <v>27</v>
      </c>
      <c r="C20" s="487">
        <v>0.1</v>
      </c>
      <c r="F20" s="490" t="s">
        <v>28</v>
      </c>
      <c r="G20" s="491">
        <v>0.05</v>
      </c>
    </row>
    <row r="23" spans="2:16">
      <c r="B23" s="102" t="s">
        <v>29</v>
      </c>
      <c r="C23" s="480">
        <v>27.35</v>
      </c>
    </row>
    <row r="24" spans="2:16">
      <c r="B24" s="102" t="s">
        <v>30</v>
      </c>
      <c r="C24" s="480">
        <v>27.53</v>
      </c>
    </row>
    <row r="25" spans="2:16">
      <c r="B25" s="102" t="s">
        <v>31</v>
      </c>
      <c r="C25" s="492">
        <f>ABS(C24-C23)</f>
        <v>0.17999999999999972</v>
      </c>
      <c r="D25" s="102" t="s">
        <v>32</v>
      </c>
      <c r="E25" s="102"/>
      <c r="F25" s="479" t="s">
        <v>33</v>
      </c>
    </row>
    <row r="26" spans="2:16">
      <c r="O26" s="102"/>
    </row>
    <row r="27" spans="2:16" ht="25.5">
      <c r="B27" s="192" t="s">
        <v>34</v>
      </c>
      <c r="C27" s="487">
        <v>0.1</v>
      </c>
      <c r="F27" s="493"/>
      <c r="G27" s="493"/>
      <c r="H27" s="493"/>
      <c r="I27" s="493"/>
      <c r="J27" s="493"/>
      <c r="K27" s="493"/>
      <c r="O27" s="370"/>
      <c r="P27" s="370"/>
    </row>
    <row r="28" spans="2:16">
      <c r="F28" s="494"/>
      <c r="G28" s="495"/>
      <c r="H28" s="495"/>
      <c r="I28" s="495"/>
      <c r="J28" s="495"/>
      <c r="K28" s="496"/>
      <c r="O28" s="497"/>
      <c r="P28" s="497"/>
    </row>
    <row r="29" spans="2:16">
      <c r="B29" s="102" t="s">
        <v>35</v>
      </c>
      <c r="F29" s="498"/>
      <c r="G29" s="499"/>
      <c r="H29" s="499"/>
      <c r="I29" s="499"/>
      <c r="J29" s="499"/>
      <c r="K29" s="500"/>
    </row>
    <row r="30" spans="2:16">
      <c r="B30" s="102" t="s">
        <v>36</v>
      </c>
      <c r="C30" s="480"/>
      <c r="D30" s="102" t="s">
        <v>37</v>
      </c>
      <c r="E30" s="102"/>
      <c r="F30" s="501"/>
      <c r="G30" s="502"/>
      <c r="H30" s="502"/>
      <c r="I30" s="502"/>
      <c r="J30" s="502"/>
      <c r="K30" s="503"/>
      <c r="O30" s="504"/>
      <c r="P30" s="504"/>
    </row>
    <row r="31" spans="2:16">
      <c r="B31" s="102" t="s">
        <v>38</v>
      </c>
      <c r="C31" s="480"/>
      <c r="D31" s="102" t="s">
        <v>39</v>
      </c>
      <c r="E31" s="102"/>
      <c r="F31" s="505"/>
      <c r="G31" s="506"/>
      <c r="H31" s="506"/>
      <c r="I31" s="506"/>
      <c r="J31" s="506"/>
      <c r="K31" s="507"/>
    </row>
    <row r="32" spans="2:16">
      <c r="F32" s="501"/>
      <c r="G32" s="502"/>
      <c r="H32" s="502"/>
      <c r="I32" s="502"/>
      <c r="J32" s="502"/>
      <c r="K32" s="503"/>
    </row>
    <row r="33" spans="2:14">
      <c r="F33" s="501"/>
      <c r="G33" s="502"/>
      <c r="H33" s="502"/>
      <c r="I33" s="502"/>
      <c r="J33" s="502"/>
      <c r="K33" s="503"/>
    </row>
    <row r="34" spans="2:14">
      <c r="F34" s="508"/>
      <c r="G34" s="502"/>
      <c r="H34" s="502"/>
      <c r="I34" s="502"/>
      <c r="J34" s="502"/>
      <c r="K34" s="503"/>
    </row>
    <row r="36" spans="2:14">
      <c r="B36" s="479" t="s">
        <v>40</v>
      </c>
    </row>
    <row r="37" spans="2:14" ht="16.5" customHeight="1">
      <c r="B37" s="509" t="s">
        <v>41</v>
      </c>
      <c r="C37" s="510"/>
      <c r="D37" s="493" t="s">
        <v>42</v>
      </c>
      <c r="E37" s="493" t="s">
        <v>43</v>
      </c>
      <c r="F37" s="493" t="s">
        <v>44</v>
      </c>
      <c r="G37" s="511"/>
      <c r="H37" s="512"/>
      <c r="I37" s="512"/>
      <c r="J37" s="512" t="s">
        <v>45</v>
      </c>
      <c r="K37" s="512"/>
      <c r="L37" s="512"/>
      <c r="M37" s="512"/>
      <c r="N37" s="513"/>
    </row>
    <row r="38" spans="2:14">
      <c r="B38" s="514"/>
      <c r="C38" s="515"/>
      <c r="D38" s="516"/>
      <c r="E38" s="517"/>
      <c r="F38" s="518"/>
      <c r="G38" s="514"/>
      <c r="H38" s="519"/>
      <c r="I38" s="519"/>
      <c r="J38" s="519"/>
      <c r="K38" s="519"/>
      <c r="L38" s="519"/>
      <c r="M38" s="519"/>
      <c r="N38" s="520"/>
    </row>
    <row r="39" spans="2:14">
      <c r="B39" s="521"/>
      <c r="C39" s="522"/>
      <c r="D39" s="523"/>
      <c r="E39" s="524"/>
      <c r="F39" s="525"/>
      <c r="G39" s="526"/>
      <c r="H39" s="527"/>
      <c r="I39" s="527"/>
      <c r="J39" s="527"/>
      <c r="K39" s="527"/>
      <c r="L39" s="527"/>
      <c r="M39" s="527"/>
      <c r="N39" s="528"/>
    </row>
    <row r="40" spans="2:14">
      <c r="B40" s="521"/>
      <c r="C40" s="522"/>
      <c r="D40" s="529"/>
      <c r="E40" s="530"/>
      <c r="F40" s="531"/>
      <c r="G40" s="521"/>
      <c r="H40" s="532"/>
      <c r="I40" s="532"/>
      <c r="J40" s="532"/>
      <c r="K40" s="532"/>
      <c r="L40" s="532"/>
      <c r="M40" s="532"/>
      <c r="N40" s="533"/>
    </row>
    <row r="41" spans="2:14">
      <c r="B41" s="521"/>
      <c r="C41" s="522"/>
      <c r="D41" s="529"/>
      <c r="E41" s="530"/>
      <c r="F41" s="531"/>
      <c r="G41" s="521"/>
      <c r="H41" s="532"/>
      <c r="I41" s="532"/>
      <c r="J41" s="532"/>
      <c r="K41" s="532"/>
      <c r="L41" s="532"/>
      <c r="M41" s="532"/>
      <c r="N41" s="533"/>
    </row>
    <row r="42" spans="2:14">
      <c r="B42" s="534"/>
      <c r="C42" s="535"/>
      <c r="D42" s="536"/>
      <c r="E42" s="530"/>
      <c r="F42" s="537"/>
      <c r="G42" s="534"/>
      <c r="H42" s="538"/>
      <c r="I42" s="538"/>
      <c r="J42" s="538"/>
      <c r="K42" s="538"/>
      <c r="L42" s="538"/>
      <c r="M42" s="538"/>
      <c r="N42" s="539"/>
    </row>
    <row r="43" spans="2:14">
      <c r="B43" s="521"/>
      <c r="C43" s="522"/>
      <c r="D43" s="529"/>
      <c r="E43" s="530"/>
      <c r="F43" s="531"/>
      <c r="G43" s="521"/>
      <c r="H43" s="532"/>
      <c r="I43" s="532"/>
      <c r="J43" s="532"/>
      <c r="K43" s="532"/>
      <c r="L43" s="532"/>
      <c r="M43" s="532"/>
      <c r="N43" s="533"/>
    </row>
    <row r="44" spans="2:14">
      <c r="B44" s="521"/>
      <c r="C44" s="522"/>
      <c r="D44" s="536"/>
      <c r="E44" s="530"/>
      <c r="F44" s="531"/>
      <c r="G44" s="521"/>
      <c r="H44" s="532"/>
      <c r="I44" s="532"/>
      <c r="J44" s="532"/>
      <c r="K44" s="532"/>
      <c r="L44" s="532"/>
      <c r="M44" s="532"/>
      <c r="N44" s="533"/>
    </row>
    <row r="45" spans="2:14">
      <c r="B45" s="521"/>
      <c r="C45" s="522"/>
      <c r="D45" s="536"/>
      <c r="E45" s="530"/>
      <c r="F45" s="531"/>
      <c r="G45" s="521"/>
      <c r="H45" s="532"/>
      <c r="I45" s="532"/>
      <c r="J45" s="532"/>
      <c r="K45" s="532"/>
      <c r="L45" s="532"/>
      <c r="M45" s="532"/>
      <c r="N45" s="533"/>
    </row>
    <row r="46" spans="2:14">
      <c r="B46" s="521"/>
      <c r="C46" s="522"/>
      <c r="D46" s="536"/>
      <c r="E46" s="530"/>
      <c r="F46" s="531"/>
      <c r="G46" s="521"/>
      <c r="H46" s="532"/>
      <c r="I46" s="532"/>
      <c r="J46" s="532"/>
      <c r="K46" s="532"/>
      <c r="L46" s="532"/>
      <c r="M46" s="532"/>
      <c r="N46" s="533"/>
    </row>
    <row r="47" spans="2:14">
      <c r="B47" s="521"/>
      <c r="C47" s="522"/>
      <c r="D47" s="536"/>
      <c r="E47" s="530"/>
      <c r="F47" s="531"/>
      <c r="G47" s="521"/>
      <c r="H47" s="532"/>
      <c r="I47" s="532"/>
      <c r="J47" s="532"/>
      <c r="K47" s="532"/>
      <c r="L47" s="532"/>
      <c r="M47" s="532"/>
      <c r="N47" s="533"/>
    </row>
    <row r="48" spans="2:14">
      <c r="B48" s="521"/>
      <c r="C48" s="522"/>
      <c r="D48" s="529"/>
      <c r="E48" s="530"/>
      <c r="F48" s="531"/>
      <c r="G48" s="521"/>
      <c r="H48" s="527"/>
      <c r="I48" s="527"/>
      <c r="J48" s="527"/>
      <c r="K48" s="527"/>
      <c r="L48" s="527"/>
      <c r="M48" s="527"/>
      <c r="N48" s="528"/>
    </row>
    <row r="49" spans="2:14">
      <c r="B49" s="521"/>
      <c r="C49" s="522"/>
      <c r="D49" s="529"/>
      <c r="E49" s="530"/>
      <c r="F49" s="531"/>
      <c r="G49" s="521"/>
      <c r="H49" s="527"/>
      <c r="I49" s="527"/>
      <c r="J49" s="527"/>
      <c r="K49" s="527"/>
      <c r="L49" s="527"/>
      <c r="M49" s="527"/>
      <c r="N49" s="528"/>
    </row>
    <row r="50" spans="2:14">
      <c r="B50" s="521"/>
      <c r="C50" s="522"/>
      <c r="D50" s="529"/>
      <c r="E50" s="530"/>
      <c r="F50" s="531"/>
      <c r="G50" s="521"/>
      <c r="H50" s="527"/>
      <c r="I50" s="527"/>
      <c r="J50" s="527"/>
      <c r="K50" s="527"/>
      <c r="L50" s="527"/>
      <c r="M50" s="527"/>
      <c r="N50" s="528"/>
    </row>
    <row r="51" spans="2:14">
      <c r="B51" s="521"/>
      <c r="C51" s="522"/>
      <c r="D51" s="536"/>
      <c r="E51" s="530"/>
      <c r="F51" s="531"/>
      <c r="G51" s="521"/>
      <c r="H51" s="527"/>
      <c r="I51" s="527"/>
      <c r="J51" s="527"/>
      <c r="K51" s="527"/>
      <c r="L51" s="527"/>
      <c r="M51" s="527"/>
      <c r="N51" s="528"/>
    </row>
    <row r="52" spans="2:14">
      <c r="B52" s="521"/>
      <c r="C52" s="522"/>
      <c r="D52" s="529"/>
      <c r="E52" s="530"/>
      <c r="F52" s="531"/>
      <c r="G52" s="521"/>
      <c r="H52" s="527"/>
      <c r="I52" s="527"/>
      <c r="J52" s="527"/>
      <c r="K52" s="527"/>
      <c r="L52" s="527"/>
      <c r="M52" s="527"/>
      <c r="N52" s="528"/>
    </row>
    <row r="53" spans="2:14">
      <c r="B53" s="521"/>
      <c r="C53" s="522"/>
      <c r="D53" s="529"/>
      <c r="E53" s="530"/>
      <c r="F53" s="531"/>
      <c r="G53" s="521"/>
      <c r="H53" s="527"/>
      <c r="I53" s="527"/>
      <c r="J53" s="527"/>
      <c r="K53" s="527"/>
      <c r="L53" s="527"/>
      <c r="M53" s="527"/>
      <c r="N53" s="528"/>
    </row>
    <row r="54" spans="2:14">
      <c r="B54" s="521"/>
      <c r="C54" s="522"/>
      <c r="D54" s="540"/>
      <c r="E54" s="530"/>
      <c r="F54" s="531"/>
      <c r="G54" s="521"/>
      <c r="H54" s="527"/>
      <c r="I54" s="527"/>
      <c r="J54" s="527"/>
      <c r="K54" s="527"/>
      <c r="L54" s="527"/>
      <c r="M54" s="527"/>
      <c r="N54" s="528"/>
    </row>
    <row r="55" spans="2:14">
      <c r="B55" s="521"/>
      <c r="C55" s="522"/>
      <c r="D55" s="529"/>
      <c r="E55" s="530"/>
      <c r="F55" s="531"/>
      <c r="G55" s="521"/>
      <c r="H55" s="527"/>
      <c r="I55" s="527"/>
      <c r="J55" s="527"/>
      <c r="K55" s="527"/>
      <c r="L55" s="527"/>
      <c r="M55" s="527"/>
      <c r="N55" s="528"/>
    </row>
    <row r="56" spans="2:14">
      <c r="B56" s="521"/>
      <c r="C56" s="522"/>
      <c r="D56" s="529"/>
      <c r="E56" s="530"/>
      <c r="F56" s="531"/>
      <c r="G56" s="521"/>
      <c r="H56" s="527"/>
      <c r="I56" s="527"/>
      <c r="J56" s="527"/>
      <c r="K56" s="527"/>
      <c r="L56" s="527"/>
      <c r="M56" s="527"/>
      <c r="N56" s="528"/>
    </row>
    <row r="57" spans="2:14">
      <c r="B57" s="521"/>
      <c r="C57" s="522"/>
      <c r="D57" s="529"/>
      <c r="E57" s="530"/>
      <c r="F57" s="531"/>
      <c r="G57" s="521"/>
      <c r="H57" s="527"/>
      <c r="I57" s="527"/>
      <c r="J57" s="527"/>
      <c r="K57" s="527"/>
      <c r="L57" s="527"/>
      <c r="M57" s="527"/>
      <c r="N57" s="528"/>
    </row>
    <row r="58" spans="2:14">
      <c r="B58" s="521"/>
      <c r="C58" s="522"/>
      <c r="D58" s="529"/>
      <c r="E58" s="530"/>
      <c r="F58" s="531"/>
      <c r="G58" s="521"/>
      <c r="H58" s="527"/>
      <c r="I58" s="527"/>
      <c r="J58" s="527"/>
      <c r="K58" s="527"/>
      <c r="L58" s="527"/>
      <c r="M58" s="527"/>
      <c r="N58" s="528"/>
    </row>
    <row r="59" spans="2:14">
      <c r="B59" s="521"/>
      <c r="C59" s="522"/>
      <c r="D59" s="529"/>
      <c r="E59" s="530"/>
      <c r="F59" s="531"/>
      <c r="G59" s="521"/>
      <c r="H59" s="527"/>
      <c r="I59" s="527"/>
      <c r="J59" s="527"/>
      <c r="K59" s="527"/>
      <c r="L59" s="527"/>
      <c r="M59" s="527"/>
      <c r="N59" s="528"/>
    </row>
    <row r="60" spans="2:14">
      <c r="B60" s="521"/>
      <c r="C60" s="522"/>
      <c r="D60" s="540"/>
      <c r="E60" s="530"/>
      <c r="F60" s="531"/>
      <c r="G60" s="521"/>
      <c r="H60" s="527"/>
      <c r="I60" s="527"/>
      <c r="J60" s="527"/>
      <c r="K60" s="527"/>
      <c r="L60" s="527"/>
      <c r="M60" s="527"/>
      <c r="N60" s="528"/>
    </row>
    <row r="61" spans="2:14">
      <c r="B61" s="521"/>
      <c r="C61" s="522"/>
      <c r="D61" s="529"/>
      <c r="E61" s="530"/>
      <c r="F61" s="531"/>
      <c r="G61" s="521"/>
      <c r="H61" s="527"/>
      <c r="I61" s="527"/>
      <c r="J61" s="527"/>
      <c r="K61" s="527"/>
      <c r="L61" s="527"/>
      <c r="M61" s="527"/>
      <c r="N61" s="528"/>
    </row>
    <row r="62" spans="2:14">
      <c r="B62" s="521"/>
      <c r="C62" s="522"/>
      <c r="D62" s="529"/>
      <c r="E62" s="530"/>
      <c r="F62" s="531"/>
      <c r="G62" s="521"/>
      <c r="H62" s="527"/>
      <c r="I62" s="527"/>
      <c r="J62" s="527"/>
      <c r="K62" s="527"/>
      <c r="L62" s="527"/>
      <c r="M62" s="527"/>
      <c r="N62" s="528"/>
    </row>
    <row r="63" spans="2:14">
      <c r="B63" s="521"/>
      <c r="C63" s="522"/>
      <c r="D63" s="529"/>
      <c r="E63" s="530"/>
      <c r="F63" s="531"/>
      <c r="G63" s="521"/>
      <c r="H63" s="527"/>
      <c r="I63" s="527"/>
      <c r="J63" s="527"/>
      <c r="K63" s="527"/>
      <c r="L63" s="527"/>
      <c r="M63" s="527"/>
      <c r="N63" s="528"/>
    </row>
    <row r="64" spans="2:14">
      <c r="B64" s="521"/>
      <c r="C64" s="522"/>
      <c r="D64" s="529"/>
      <c r="E64" s="530"/>
      <c r="F64" s="531"/>
      <c r="G64" s="521"/>
      <c r="H64" s="527"/>
      <c r="I64" s="527"/>
      <c r="J64" s="527"/>
      <c r="K64" s="527"/>
      <c r="L64" s="527"/>
      <c r="M64" s="527"/>
      <c r="N64" s="528"/>
    </row>
    <row r="65" spans="2:14">
      <c r="B65" s="521"/>
      <c r="C65" s="522"/>
      <c r="D65" s="540"/>
      <c r="E65" s="530"/>
      <c r="F65" s="531"/>
      <c r="G65" s="521"/>
      <c r="H65" s="527"/>
      <c r="I65" s="527"/>
      <c r="J65" s="527"/>
      <c r="K65" s="527"/>
      <c r="L65" s="527"/>
      <c r="M65" s="527"/>
      <c r="N65" s="528"/>
    </row>
    <row r="66" spans="2:14">
      <c r="B66" s="521"/>
      <c r="C66" s="522"/>
      <c r="D66" s="540"/>
      <c r="E66" s="530"/>
      <c r="F66" s="531"/>
      <c r="G66" s="521"/>
      <c r="H66" s="527"/>
      <c r="I66" s="527"/>
      <c r="J66" s="527"/>
      <c r="K66" s="527"/>
      <c r="L66" s="527"/>
      <c r="M66" s="527"/>
      <c r="N66" s="528"/>
    </row>
    <row r="67" spans="2:14">
      <c r="B67" s="521"/>
      <c r="C67" s="522"/>
      <c r="D67" s="540"/>
      <c r="E67" s="530"/>
      <c r="F67" s="531"/>
      <c r="G67" s="521"/>
      <c r="H67" s="527"/>
      <c r="I67" s="527"/>
      <c r="J67" s="527"/>
      <c r="K67" s="527"/>
      <c r="L67" s="527"/>
      <c r="M67" s="527"/>
      <c r="N67" s="528"/>
    </row>
    <row r="68" spans="2:14">
      <c r="B68" s="534"/>
      <c r="C68" s="535"/>
      <c r="D68" s="541"/>
      <c r="E68" s="542"/>
      <c r="F68" s="543"/>
      <c r="G68" s="544"/>
      <c r="H68" s="545"/>
      <c r="I68" s="545"/>
      <c r="J68" s="545"/>
      <c r="K68" s="545"/>
      <c r="L68" s="545"/>
      <c r="M68" s="545"/>
      <c r="N68" s="546"/>
    </row>
    <row r="69" spans="2:14">
      <c r="B69" s="547"/>
      <c r="C69" s="547"/>
      <c r="D69" s="547"/>
      <c r="E69" s="547"/>
      <c r="F69" s="547"/>
      <c r="G69" s="547"/>
      <c r="H69" s="547"/>
      <c r="I69" s="547"/>
      <c r="J69" s="547"/>
      <c r="K69" s="547"/>
      <c r="L69" s="547"/>
      <c r="M69" s="547"/>
    </row>
  </sheetData>
  <mergeCells count="1">
    <mergeCell ref="H4:H7"/>
  </mergeCells>
  <phoneticPr fontId="1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4"/>
  <sheetViews>
    <sheetView view="pageBreakPreview" topLeftCell="A38" zoomScaleNormal="85" zoomScaleSheetLayoutView="100" workbookViewId="0">
      <selection activeCell="B4" sqref="B4:D4"/>
    </sheetView>
  </sheetViews>
  <sheetFormatPr defaultColWidth="6.85546875" defaultRowHeight="12.75"/>
  <cols>
    <col min="1" max="1" width="0.85546875" style="1" customWidth="1"/>
    <col min="2" max="2" width="8.140625" style="78" customWidth="1"/>
    <col min="3" max="3" width="36.7109375" style="3" customWidth="1"/>
    <col min="4" max="4" width="10" style="4" customWidth="1"/>
    <col min="5" max="5" width="4.42578125" style="311" customWidth="1"/>
    <col min="6" max="6" width="12.28515625" style="4" customWidth="1"/>
    <col min="7" max="7" width="11.28515625" style="1" customWidth="1"/>
    <col min="8" max="8" width="15.7109375" style="5" customWidth="1"/>
    <col min="9" max="16384" width="6.85546875" style="1"/>
  </cols>
  <sheetData>
    <row r="1" spans="1:8" s="301" customFormat="1" ht="12">
      <c r="A1" s="318"/>
      <c r="B1" s="319"/>
      <c r="C1" s="320" t="s">
        <v>46</v>
      </c>
      <c r="D1" s="299"/>
      <c r="E1" s="299"/>
      <c r="F1" s="321" t="s">
        <v>47</v>
      </c>
      <c r="G1" s="320">
        <v>1</v>
      </c>
      <c r="H1" s="322">
        <f>H54</f>
        <v>0</v>
      </c>
    </row>
    <row r="2" spans="1:8">
      <c r="B2" s="661" t="str">
        <f>Client1</f>
        <v>Province of KwaZulu-Natal</v>
      </c>
      <c r="C2" s="661"/>
      <c r="D2" s="661"/>
      <c r="E2" s="299"/>
      <c r="F2" s="659" t="str">
        <f>"Contract No. "&amp;ContractNo</f>
        <v>Contract No. ZNB02213/0000/00/HOD/INF/23/T</v>
      </c>
      <c r="G2" s="659"/>
      <c r="H2" s="659"/>
    </row>
    <row r="3" spans="1:8">
      <c r="B3" s="661" t="str">
        <f>Client2</f>
        <v>Department of Transport</v>
      </c>
      <c r="C3" s="661"/>
      <c r="D3" s="661"/>
      <c r="E3" s="313"/>
      <c r="F3" s="659"/>
      <c r="G3" s="659"/>
      <c r="H3" s="659"/>
    </row>
    <row r="4" spans="1:8">
      <c r="B4" s="662"/>
      <c r="C4" s="662"/>
      <c r="D4" s="662"/>
      <c r="E4" s="301"/>
      <c r="F4" s="660"/>
      <c r="G4" s="660"/>
      <c r="H4" s="660"/>
    </row>
    <row r="5" spans="1:8">
      <c r="B5" s="670" t="s">
        <v>48</v>
      </c>
      <c r="C5" s="671"/>
      <c r="D5" s="671"/>
      <c r="E5" s="671"/>
      <c r="F5" s="671"/>
      <c r="G5" s="671"/>
      <c r="H5" s="667" t="str">
        <f>"CHAPTER "&amp;B11</f>
        <v>CHAPTER C1.2</v>
      </c>
    </row>
    <row r="6" spans="1:8" ht="7.5" customHeight="1">
      <c r="B6" s="663" t="str">
        <f>ContractDescription</f>
        <v>THE CONSTRUCTION OF MKUZE RIVER BRIDGE NO.3801 AT KM 27+440 ON MAIN ROAD P52-3 IN ZULULAND UNDER EMPANGENI REGION.</v>
      </c>
      <c r="C6" s="664"/>
      <c r="D6" s="664"/>
      <c r="E6" s="664"/>
      <c r="F6" s="664"/>
      <c r="G6" s="664"/>
      <c r="H6" s="668"/>
    </row>
    <row r="7" spans="1:8" ht="12.75" customHeight="1">
      <c r="B7" s="663"/>
      <c r="C7" s="664"/>
      <c r="D7" s="664"/>
      <c r="E7" s="664"/>
      <c r="F7" s="664"/>
      <c r="G7" s="664"/>
      <c r="H7" s="668"/>
    </row>
    <row r="8" spans="1:8" ht="7.5" customHeight="1">
      <c r="B8" s="665"/>
      <c r="C8" s="666"/>
      <c r="D8" s="666"/>
      <c r="E8" s="666"/>
      <c r="F8" s="666"/>
      <c r="G8" s="666"/>
      <c r="H8" s="669"/>
    </row>
    <row r="9" spans="1:8" ht="7.5" customHeight="1">
      <c r="B9" s="647"/>
      <c r="C9" s="648"/>
      <c r="D9" s="648"/>
      <c r="E9" s="7"/>
      <c r="F9" s="648"/>
      <c r="G9" s="648"/>
      <c r="H9" s="649"/>
    </row>
    <row r="10" spans="1:8" s="9" customFormat="1" ht="24.95" customHeight="1">
      <c r="B10" s="76" t="s">
        <v>49</v>
      </c>
      <c r="C10" s="11" t="s">
        <v>50</v>
      </c>
      <c r="D10" s="11" t="s">
        <v>51</v>
      </c>
      <c r="E10" s="363" t="s">
        <v>52</v>
      </c>
      <c r="F10" s="11" t="s">
        <v>53</v>
      </c>
      <c r="G10" s="11" t="s">
        <v>54</v>
      </c>
      <c r="H10" s="11" t="s">
        <v>55</v>
      </c>
    </row>
    <row r="11" spans="1:8" ht="25.5">
      <c r="B11" s="74" t="s">
        <v>56</v>
      </c>
      <c r="C11" s="20" t="s">
        <v>57</v>
      </c>
      <c r="D11" s="359"/>
      <c r="E11" s="362"/>
      <c r="F11" s="360"/>
      <c r="G11" s="40"/>
      <c r="H11" s="577" t="str">
        <f t="shared" ref="H11:H13" si="0">IF(D11="","",F11*G11)</f>
        <v/>
      </c>
    </row>
    <row r="12" spans="1:8">
      <c r="B12" s="50" t="s">
        <v>58</v>
      </c>
      <c r="C12" s="14" t="s">
        <v>59</v>
      </c>
      <c r="D12" s="22"/>
      <c r="E12" s="304"/>
      <c r="F12" s="22"/>
      <c r="G12" s="40"/>
      <c r="H12" s="577" t="str">
        <f t="shared" si="0"/>
        <v/>
      </c>
    </row>
    <row r="13" spans="1:8">
      <c r="B13" s="50"/>
      <c r="C13" s="14"/>
      <c r="D13" s="22"/>
      <c r="E13" s="304"/>
      <c r="F13" s="22"/>
      <c r="G13" s="40"/>
      <c r="H13" s="577" t="str">
        <f t="shared" si="0"/>
        <v/>
      </c>
    </row>
    <row r="14" spans="1:8" ht="25.5">
      <c r="B14" s="50" t="s">
        <v>60</v>
      </c>
      <c r="C14" s="14" t="s">
        <v>61</v>
      </c>
      <c r="D14" s="22" t="s">
        <v>62</v>
      </c>
      <c r="E14" s="304"/>
      <c r="F14" s="23">
        <v>30</v>
      </c>
      <c r="G14" s="578"/>
      <c r="H14" s="577"/>
    </row>
    <row r="15" spans="1:8">
      <c r="B15" s="50"/>
      <c r="C15" s="14"/>
      <c r="D15" s="22"/>
      <c r="E15" s="305"/>
      <c r="F15" s="247"/>
      <c r="G15" s="248"/>
      <c r="H15" s="643"/>
    </row>
    <row r="16" spans="1:8" ht="25.5">
      <c r="B16" s="50" t="s">
        <v>63</v>
      </c>
      <c r="C16" s="14" t="s">
        <v>64</v>
      </c>
      <c r="D16" s="22" t="s">
        <v>62</v>
      </c>
      <c r="E16" s="304"/>
      <c r="F16" s="247">
        <v>30</v>
      </c>
      <c r="G16" s="248"/>
      <c r="H16" s="643"/>
    </row>
    <row r="17" spans="2:8">
      <c r="B17" s="50"/>
      <c r="C17" s="14"/>
      <c r="D17" s="22"/>
      <c r="E17" s="306"/>
      <c r="F17" s="247"/>
      <c r="G17" s="40"/>
      <c r="H17" s="643"/>
    </row>
    <row r="18" spans="2:8">
      <c r="B18" s="50" t="s">
        <v>65</v>
      </c>
      <c r="C18" s="14" t="s">
        <v>66</v>
      </c>
      <c r="D18" s="22"/>
      <c r="E18" s="307"/>
      <c r="F18" s="23"/>
      <c r="G18" s="43"/>
      <c r="H18" s="577"/>
    </row>
    <row r="19" spans="2:8">
      <c r="B19" s="50"/>
      <c r="C19" s="14"/>
      <c r="D19" s="22"/>
      <c r="E19" s="304"/>
      <c r="F19" s="23"/>
      <c r="G19" s="40"/>
      <c r="H19" s="577"/>
    </row>
    <row r="20" spans="2:8" ht="25.5">
      <c r="B20" s="50" t="s">
        <v>67</v>
      </c>
      <c r="C20" s="14" t="s">
        <v>68</v>
      </c>
      <c r="D20" s="22" t="s">
        <v>69</v>
      </c>
      <c r="E20" s="304"/>
      <c r="F20" s="23">
        <v>1</v>
      </c>
      <c r="G20" s="40"/>
      <c r="H20" s="577"/>
    </row>
    <row r="21" spans="2:8">
      <c r="B21" s="50"/>
      <c r="C21" s="14"/>
      <c r="D21" s="22"/>
      <c r="E21" s="304"/>
      <c r="F21" s="23"/>
      <c r="G21" s="40"/>
      <c r="H21" s="577"/>
    </row>
    <row r="22" spans="2:8" ht="25.5">
      <c r="B22" s="50" t="s">
        <v>70</v>
      </c>
      <c r="C22" s="14" t="s">
        <v>71</v>
      </c>
      <c r="D22" s="22" t="s">
        <v>62</v>
      </c>
      <c r="E22" s="304"/>
      <c r="F22" s="23">
        <v>30</v>
      </c>
      <c r="G22" s="38"/>
      <c r="H22" s="577"/>
    </row>
    <row r="23" spans="2:8">
      <c r="B23" s="50"/>
      <c r="C23" s="14"/>
      <c r="D23" s="22"/>
      <c r="E23" s="304"/>
      <c r="F23" s="23"/>
      <c r="G23" s="38"/>
      <c r="H23" s="577"/>
    </row>
    <row r="24" spans="2:8" ht="38.25">
      <c r="B24" s="50" t="s">
        <v>72</v>
      </c>
      <c r="C24" s="14" t="s">
        <v>73</v>
      </c>
      <c r="D24" s="22" t="s">
        <v>62</v>
      </c>
      <c r="E24" s="305"/>
      <c r="F24" s="23">
        <v>30</v>
      </c>
      <c r="G24" s="217"/>
      <c r="H24" s="577"/>
    </row>
    <row r="25" spans="2:8">
      <c r="B25" s="50"/>
      <c r="C25" s="780"/>
      <c r="D25" s="37"/>
      <c r="E25" s="304"/>
      <c r="F25" s="23"/>
      <c r="G25" s="45"/>
      <c r="H25" s="577"/>
    </row>
    <row r="26" spans="2:8">
      <c r="B26" s="50" t="s">
        <v>74</v>
      </c>
      <c r="C26" s="14" t="s">
        <v>75</v>
      </c>
      <c r="D26" s="22"/>
      <c r="E26" s="304"/>
      <c r="F26" s="23"/>
      <c r="G26" s="40"/>
      <c r="H26" s="577"/>
    </row>
    <row r="27" spans="2:8">
      <c r="B27" s="50"/>
      <c r="C27" s="14"/>
      <c r="D27" s="22"/>
      <c r="E27" s="306"/>
      <c r="F27" s="23"/>
      <c r="G27" s="40"/>
      <c r="H27" s="577"/>
    </row>
    <row r="28" spans="2:8">
      <c r="B28" s="50" t="s">
        <v>76</v>
      </c>
      <c r="C28" s="14" t="s">
        <v>77</v>
      </c>
      <c r="D28" s="22" t="s">
        <v>69</v>
      </c>
      <c r="E28" s="306"/>
      <c r="F28" s="247">
        <v>1</v>
      </c>
      <c r="G28" s="640"/>
      <c r="H28" s="641"/>
    </row>
    <row r="29" spans="2:8">
      <c r="B29" s="50"/>
      <c r="C29" s="14"/>
      <c r="D29" s="22"/>
      <c r="E29" s="306"/>
      <c r="F29" s="247"/>
      <c r="G29" s="640"/>
      <c r="H29" s="641"/>
    </row>
    <row r="30" spans="2:8">
      <c r="B30" s="50" t="s">
        <v>78</v>
      </c>
      <c r="C30" s="14" t="s">
        <v>79</v>
      </c>
      <c r="D30" s="22" t="s">
        <v>62</v>
      </c>
      <c r="E30" s="305"/>
      <c r="F30" s="247">
        <v>30</v>
      </c>
      <c r="G30" s="642"/>
      <c r="H30" s="641"/>
    </row>
    <row r="31" spans="2:8">
      <c r="B31" s="50"/>
      <c r="C31" s="14"/>
      <c r="D31" s="15"/>
      <c r="E31" s="304"/>
      <c r="F31" s="249"/>
      <c r="G31" s="27"/>
      <c r="H31" s="643"/>
    </row>
    <row r="32" spans="2:8">
      <c r="B32" s="50"/>
      <c r="C32" s="14"/>
      <c r="D32" s="15"/>
      <c r="E32" s="306"/>
      <c r="F32" s="26"/>
      <c r="G32" s="27"/>
      <c r="H32" s="25"/>
    </row>
    <row r="33" spans="2:8" s="36" customFormat="1">
      <c r="B33" s="92"/>
      <c r="C33" s="39"/>
      <c r="D33" s="15"/>
      <c r="E33" s="304"/>
      <c r="F33" s="26"/>
      <c r="G33" s="27"/>
      <c r="H33" s="25"/>
    </row>
    <row r="34" spans="2:8">
      <c r="B34" s="50"/>
      <c r="C34" s="14"/>
      <c r="D34" s="22"/>
      <c r="E34" s="306"/>
      <c r="F34" s="22"/>
      <c r="G34" s="38"/>
      <c r="H34" s="25"/>
    </row>
    <row r="35" spans="2:8">
      <c r="B35" s="50"/>
      <c r="C35" s="14"/>
      <c r="D35" s="22"/>
      <c r="E35" s="304"/>
      <c r="F35" s="22"/>
      <c r="G35" s="38"/>
      <c r="H35" s="25"/>
    </row>
    <row r="36" spans="2:8">
      <c r="B36" s="50"/>
      <c r="C36" s="14"/>
      <c r="D36" s="22"/>
      <c r="E36" s="305"/>
      <c r="F36" s="22"/>
      <c r="G36" s="38"/>
      <c r="H36" s="25"/>
    </row>
    <row r="37" spans="2:8">
      <c r="B37" s="50"/>
      <c r="C37" s="14"/>
      <c r="D37" s="22"/>
      <c r="E37" s="304"/>
      <c r="F37" s="22"/>
      <c r="G37" s="38"/>
      <c r="H37" s="25"/>
    </row>
    <row r="38" spans="2:8">
      <c r="B38" s="50"/>
      <c r="C38" s="14"/>
      <c r="D38" s="22"/>
      <c r="E38" s="306"/>
      <c r="F38" s="22"/>
      <c r="G38" s="38"/>
      <c r="H38" s="25"/>
    </row>
    <row r="39" spans="2:8">
      <c r="B39" s="50"/>
      <c r="C39" s="14"/>
      <c r="D39" s="22"/>
      <c r="E39" s="306"/>
      <c r="F39" s="22"/>
      <c r="G39" s="38"/>
      <c r="H39" s="25"/>
    </row>
    <row r="40" spans="2:8">
      <c r="B40" s="50"/>
      <c r="C40" s="14"/>
      <c r="D40" s="22"/>
      <c r="E40" s="308"/>
      <c r="F40" s="22"/>
      <c r="G40" s="38"/>
      <c r="H40" s="25"/>
    </row>
    <row r="41" spans="2:8">
      <c r="B41" s="50"/>
      <c r="C41" s="14"/>
      <c r="D41" s="22"/>
      <c r="E41" s="306"/>
      <c r="F41" s="22"/>
      <c r="G41" s="38"/>
      <c r="H41" s="25"/>
    </row>
    <row r="42" spans="2:8">
      <c r="B42" s="50"/>
      <c r="C42" s="14"/>
      <c r="D42" s="22"/>
      <c r="E42" s="306"/>
      <c r="F42" s="22"/>
      <c r="G42" s="48"/>
      <c r="H42" s="25"/>
    </row>
    <row r="43" spans="2:8">
      <c r="B43" s="50"/>
      <c r="C43" s="14"/>
      <c r="D43" s="22"/>
      <c r="E43" s="304"/>
      <c r="F43" s="22"/>
      <c r="G43" s="48"/>
      <c r="H43" s="25"/>
    </row>
    <row r="44" spans="2:8">
      <c r="B44" s="50"/>
      <c r="C44" s="14"/>
      <c r="D44" s="75"/>
      <c r="E44" s="305"/>
      <c r="F44" s="22"/>
      <c r="G44" s="38"/>
      <c r="H44" s="25"/>
    </row>
    <row r="45" spans="2:8">
      <c r="B45" s="50"/>
      <c r="C45" s="14"/>
      <c r="D45" s="75"/>
      <c r="E45" s="304"/>
      <c r="F45" s="22"/>
      <c r="G45" s="38"/>
      <c r="H45" s="25"/>
    </row>
    <row r="46" spans="2:8">
      <c r="B46" s="50"/>
      <c r="C46" s="14"/>
      <c r="D46" s="22"/>
      <c r="E46" s="305"/>
      <c r="F46" s="22"/>
      <c r="G46" s="38"/>
      <c r="H46" s="25"/>
    </row>
    <row r="47" spans="2:8">
      <c r="B47" s="50"/>
      <c r="C47" s="14"/>
      <c r="D47" s="22"/>
      <c r="E47" s="304"/>
      <c r="F47" s="22"/>
      <c r="G47" s="38"/>
      <c r="H47" s="25"/>
    </row>
    <row r="48" spans="2:8">
      <c r="B48" s="50"/>
      <c r="C48" s="14"/>
      <c r="D48" s="22"/>
      <c r="E48" s="305"/>
      <c r="F48" s="22"/>
      <c r="G48" s="38"/>
      <c r="H48" s="25"/>
    </row>
    <row r="49" spans="2:8">
      <c r="B49" s="50"/>
      <c r="C49" s="14"/>
      <c r="D49" s="22"/>
      <c r="E49" s="304"/>
      <c r="F49" s="22"/>
      <c r="G49" s="38"/>
      <c r="H49" s="25"/>
    </row>
    <row r="50" spans="2:8">
      <c r="B50" s="50"/>
      <c r="C50" s="148"/>
      <c r="D50" s="37"/>
      <c r="E50" s="306"/>
      <c r="F50" s="37"/>
      <c r="G50" s="38"/>
      <c r="H50" s="25"/>
    </row>
    <row r="51" spans="2:8">
      <c r="B51" s="50"/>
      <c r="C51" s="14"/>
      <c r="D51" s="22"/>
      <c r="E51" s="304"/>
      <c r="F51" s="22"/>
      <c r="G51" s="38"/>
      <c r="H51" s="25"/>
    </row>
    <row r="52" spans="2:8">
      <c r="B52" s="50"/>
      <c r="C52" s="148"/>
      <c r="D52" s="37"/>
      <c r="E52" s="305"/>
      <c r="F52" s="37"/>
      <c r="G52" s="38"/>
      <c r="H52" s="25"/>
    </row>
    <row r="53" spans="2:8">
      <c r="B53" s="50"/>
      <c r="C53" s="148"/>
      <c r="D53" s="37"/>
      <c r="E53" s="304"/>
      <c r="F53" s="37"/>
      <c r="G53" s="38"/>
      <c r="H53" s="25"/>
    </row>
    <row r="54" spans="2:8" s="28" customFormat="1" ht="20.100000000000001" customHeight="1">
      <c r="B54" s="82" t="str">
        <f>B11</f>
        <v>C1.2</v>
      </c>
      <c r="C54" s="30" t="s">
        <v>80</v>
      </c>
      <c r="D54" s="31"/>
      <c r="E54" s="365"/>
      <c r="F54" s="32"/>
      <c r="G54" s="31"/>
      <c r="H54" s="33">
        <f>SUM(H11:H53)</f>
        <v>0</v>
      </c>
    </row>
  </sheetData>
  <mergeCells count="7">
    <mergeCell ref="F2:H4"/>
    <mergeCell ref="B2:D2"/>
    <mergeCell ref="B3:D3"/>
    <mergeCell ref="B4:D4"/>
    <mergeCell ref="B6:G8"/>
    <mergeCell ref="H5:H8"/>
    <mergeCell ref="B5:G5"/>
  </mergeCells>
  <phoneticPr fontId="13" type="noConversion"/>
  <printOptions horizontalCentered="1"/>
  <pageMargins left="0.43307086614173229" right="0.31496062992125984" top="0.43307086614173229" bottom="0.62992125984251968" header="0.35433070866141736" footer="0.31496062992125984"/>
  <pageSetup paperSize="9" scale="9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4"/>
  <sheetViews>
    <sheetView view="pageBreakPreview" topLeftCell="A51" zoomScaleNormal="125" zoomScaleSheetLayoutView="100" zoomScalePageLayoutView="125" workbookViewId="0">
      <selection activeCell="I1" sqref="I1:Q1048576"/>
    </sheetView>
  </sheetViews>
  <sheetFormatPr defaultColWidth="6.85546875" defaultRowHeight="12.75"/>
  <cols>
    <col min="1" max="1" width="0.85546875" style="1" customWidth="1"/>
    <col min="2" max="2" width="11.7109375" style="35" customWidth="1"/>
    <col min="3" max="3" width="39.5703125" style="3" customWidth="1"/>
    <col min="4" max="4" width="11.7109375" style="4" customWidth="1"/>
    <col min="5" max="5" width="4.42578125" style="311" customWidth="1"/>
    <col min="6" max="6" width="10.5703125" style="4" customWidth="1"/>
    <col min="7" max="7" width="14" style="1" customWidth="1"/>
    <col min="8" max="8" width="14.28515625" style="5" customWidth="1"/>
    <col min="9" max="9" width="14.42578125" style="1" bestFit="1" customWidth="1"/>
    <col min="10" max="10" width="6.85546875" style="1"/>
    <col min="11" max="11" width="15.42578125" style="1" bestFit="1" customWidth="1"/>
    <col min="12" max="16384" width="6.85546875" style="1"/>
  </cols>
  <sheetData>
    <row r="1" spans="1:11" s="301" customFormat="1" ht="12">
      <c r="A1" s="318"/>
      <c r="B1" s="319"/>
      <c r="C1" s="320" t="s">
        <v>46</v>
      </c>
      <c r="D1" s="299"/>
      <c r="E1" s="299"/>
      <c r="F1" s="321" t="s">
        <v>47</v>
      </c>
      <c r="G1" s="320">
        <v>1</v>
      </c>
      <c r="H1" s="322">
        <f>MAX(H2:H64)</f>
        <v>0</v>
      </c>
    </row>
    <row r="2" spans="1:11">
      <c r="B2" s="2" t="str">
        <f>Client1</f>
        <v>Province of KwaZulu-Natal</v>
      </c>
      <c r="E2" s="299"/>
      <c r="F2" s="672" t="str">
        <f>"Contract No. "&amp;ContractNo</f>
        <v>Contract No. ZNB02213/0000/00/HOD/INF/23/T</v>
      </c>
      <c r="G2" s="672"/>
      <c r="H2" s="672"/>
    </row>
    <row r="3" spans="1:11">
      <c r="B3" s="98" t="str">
        <f>Client2</f>
        <v>Department of Transport</v>
      </c>
      <c r="E3" s="313"/>
    </row>
    <row r="4" spans="1:11">
      <c r="B4" s="79"/>
      <c r="C4" s="79"/>
      <c r="D4" s="80"/>
      <c r="E4" s="301"/>
      <c r="F4" s="80"/>
      <c r="G4" s="81"/>
      <c r="H4" s="99"/>
    </row>
    <row r="5" spans="1:11">
      <c r="B5" s="670" t="s">
        <v>48</v>
      </c>
      <c r="C5" s="671"/>
      <c r="D5" s="671"/>
      <c r="E5" s="671"/>
      <c r="F5" s="671"/>
      <c r="G5" s="671"/>
      <c r="H5" s="667" t="str">
        <f>"CHAPTER "&amp;B11</f>
        <v>CHAPTER C1.3</v>
      </c>
    </row>
    <row r="6" spans="1:11" ht="7.5" customHeight="1">
      <c r="B6" s="663" t="str">
        <f>ContractDescription</f>
        <v>THE CONSTRUCTION OF MKUZE RIVER BRIDGE NO.3801 AT KM 27+440 ON MAIN ROAD P52-3 IN ZULULAND UNDER EMPANGENI REGION.</v>
      </c>
      <c r="C6" s="664"/>
      <c r="D6" s="664"/>
      <c r="E6" s="664"/>
      <c r="F6" s="664"/>
      <c r="G6" s="664"/>
      <c r="H6" s="668"/>
    </row>
    <row r="7" spans="1:11" ht="12.75" customHeight="1">
      <c r="B7" s="663"/>
      <c r="C7" s="664"/>
      <c r="D7" s="664"/>
      <c r="E7" s="664"/>
      <c r="F7" s="664"/>
      <c r="G7" s="664"/>
      <c r="H7" s="668"/>
    </row>
    <row r="8" spans="1:11" ht="7.5" customHeight="1">
      <c r="B8" s="665"/>
      <c r="C8" s="666"/>
      <c r="D8" s="666"/>
      <c r="E8" s="666"/>
      <c r="F8" s="666"/>
      <c r="G8" s="666"/>
      <c r="H8" s="669"/>
    </row>
    <row r="9" spans="1:11" s="9" customFormat="1" ht="24.95" customHeight="1">
      <c r="B9" s="10" t="s">
        <v>49</v>
      </c>
      <c r="C9" s="11" t="s">
        <v>50</v>
      </c>
      <c r="D9" s="11" t="s">
        <v>51</v>
      </c>
      <c r="E9" s="363" t="s">
        <v>52</v>
      </c>
      <c r="F9" s="11" t="s">
        <v>53</v>
      </c>
      <c r="G9" s="11" t="s">
        <v>54</v>
      </c>
      <c r="H9" s="11" t="s">
        <v>55</v>
      </c>
    </row>
    <row r="10" spans="1:11">
      <c r="B10" s="50"/>
      <c r="C10" s="14"/>
      <c r="D10" s="376"/>
      <c r="E10" s="362"/>
      <c r="F10" s="377"/>
      <c r="G10" s="16"/>
      <c r="H10" s="17" t="str">
        <f t="shared" ref="H10:H15" si="0">IF(D10="","",F10*G10)</f>
        <v/>
      </c>
    </row>
    <row r="11" spans="1:11" ht="25.5">
      <c r="B11" s="74" t="s">
        <v>81</v>
      </c>
      <c r="C11" s="20" t="s">
        <v>82</v>
      </c>
      <c r="D11" s="22"/>
      <c r="E11" s="304"/>
      <c r="F11" s="22"/>
      <c r="G11" s="40"/>
      <c r="H11" s="25" t="str">
        <f t="shared" si="0"/>
        <v/>
      </c>
      <c r="I11" s="624"/>
    </row>
    <row r="12" spans="1:11">
      <c r="B12" s="50"/>
      <c r="C12" s="14"/>
      <c r="D12" s="22"/>
      <c r="E12" s="304"/>
      <c r="F12" s="22"/>
      <c r="G12" s="342"/>
      <c r="H12" s="25" t="str">
        <f t="shared" si="0"/>
        <v/>
      </c>
      <c r="I12" s="624"/>
    </row>
    <row r="13" spans="1:11">
      <c r="B13" s="50" t="s">
        <v>83</v>
      </c>
      <c r="C13" s="14" t="s">
        <v>84</v>
      </c>
      <c r="D13" s="22"/>
      <c r="E13" s="304"/>
      <c r="F13" s="22"/>
      <c r="G13" s="342"/>
      <c r="H13" s="579" t="str">
        <f t="shared" si="0"/>
        <v/>
      </c>
      <c r="I13" s="625"/>
    </row>
    <row r="14" spans="1:11">
      <c r="B14" s="50"/>
      <c r="C14" s="14"/>
      <c r="D14" s="22"/>
      <c r="E14" s="305"/>
      <c r="F14" s="22"/>
      <c r="G14" s="342"/>
      <c r="H14" s="579" t="str">
        <f t="shared" si="0"/>
        <v/>
      </c>
    </row>
    <row r="15" spans="1:11">
      <c r="B15" s="50" t="s">
        <v>85</v>
      </c>
      <c r="C15" s="14" t="s">
        <v>86</v>
      </c>
      <c r="D15" s="22" t="s">
        <v>69</v>
      </c>
      <c r="E15" s="304" t="s">
        <v>52</v>
      </c>
      <c r="F15" s="23">
        <v>1</v>
      </c>
      <c r="G15" s="342"/>
      <c r="H15" s="342">
        <f t="shared" si="0"/>
        <v>0</v>
      </c>
      <c r="I15" s="628"/>
      <c r="K15" s="624"/>
    </row>
    <row r="16" spans="1:11">
      <c r="B16" s="50"/>
      <c r="C16" s="14"/>
      <c r="D16" s="22"/>
      <c r="E16" s="306"/>
      <c r="F16" s="23"/>
      <c r="G16" s="342"/>
      <c r="H16" s="342"/>
    </row>
    <row r="17" spans="2:11">
      <c r="B17" s="50" t="s">
        <v>87</v>
      </c>
      <c r="C17" s="14" t="s">
        <v>88</v>
      </c>
      <c r="D17" s="22" t="s">
        <v>69</v>
      </c>
      <c r="E17" s="307"/>
      <c r="F17" s="23">
        <v>1</v>
      </c>
      <c r="G17" s="342"/>
      <c r="H17" s="342">
        <f>IF(D17="","",F17*G17)</f>
        <v>0</v>
      </c>
      <c r="I17" s="623"/>
      <c r="K17" s="636"/>
    </row>
    <row r="18" spans="2:11">
      <c r="B18" s="50"/>
      <c r="C18" s="14"/>
      <c r="D18" s="22"/>
      <c r="E18" s="304"/>
      <c r="F18" s="23"/>
      <c r="G18" s="342"/>
      <c r="H18" s="342"/>
    </row>
    <row r="19" spans="2:11">
      <c r="B19" s="50" t="s">
        <v>89</v>
      </c>
      <c r="C19" s="14" t="s">
        <v>90</v>
      </c>
      <c r="D19" s="22" t="s">
        <v>62</v>
      </c>
      <c r="E19" s="304"/>
      <c r="F19" s="23">
        <v>30</v>
      </c>
      <c r="G19" s="342"/>
      <c r="H19" s="342">
        <f>IF(D19="","",F19*G19)</f>
        <v>0</v>
      </c>
    </row>
    <row r="20" spans="2:11">
      <c r="B20" s="50"/>
      <c r="C20" s="14"/>
      <c r="D20" s="22"/>
      <c r="E20" s="304"/>
      <c r="F20" s="23"/>
      <c r="G20" s="342"/>
      <c r="H20" s="342" t="str">
        <f>IF(D20="","",F20*G20)</f>
        <v/>
      </c>
    </row>
    <row r="21" spans="2:11" ht="14.25">
      <c r="B21" s="50" t="s">
        <v>91</v>
      </c>
      <c r="C21" s="14" t="s">
        <v>92</v>
      </c>
      <c r="D21" s="22" t="s">
        <v>93</v>
      </c>
      <c r="E21" s="304"/>
      <c r="F21" s="23">
        <v>12</v>
      </c>
      <c r="G21" s="342"/>
      <c r="H21" s="342">
        <f>IF(D21="","",F21*G21)</f>
        <v>0</v>
      </c>
    </row>
    <row r="22" spans="2:11">
      <c r="B22" s="50"/>
      <c r="C22" s="14"/>
      <c r="D22" s="22"/>
      <c r="E22" s="304"/>
      <c r="F22" s="23"/>
      <c r="G22" s="40"/>
      <c r="H22" s="342" t="str">
        <f>IF(D22="","",F22*G22)</f>
        <v/>
      </c>
    </row>
    <row r="23" spans="2:11">
      <c r="B23" s="50"/>
      <c r="C23" s="14"/>
      <c r="D23" s="22"/>
      <c r="E23" s="305"/>
      <c r="F23" s="22"/>
      <c r="G23" s="38"/>
      <c r="H23" s="25"/>
    </row>
    <row r="24" spans="2:11">
      <c r="B24" s="50"/>
      <c r="C24" s="14"/>
      <c r="D24" s="22"/>
      <c r="E24" s="304"/>
      <c r="F24" s="22"/>
      <c r="G24" s="38"/>
      <c r="H24" s="25"/>
    </row>
    <row r="25" spans="2:11">
      <c r="B25" s="50"/>
      <c r="C25" s="14"/>
      <c r="D25" s="22"/>
      <c r="E25" s="304"/>
      <c r="F25" s="22"/>
      <c r="G25" s="38"/>
      <c r="H25" s="25"/>
    </row>
    <row r="26" spans="2:11">
      <c r="B26" s="50"/>
      <c r="C26" s="14"/>
      <c r="D26" s="22"/>
      <c r="E26" s="306"/>
      <c r="F26" s="22"/>
      <c r="G26" s="38"/>
      <c r="H26" s="25"/>
    </row>
    <row r="27" spans="2:11">
      <c r="B27" s="50"/>
      <c r="C27" s="14"/>
      <c r="D27" s="22"/>
      <c r="E27" s="306"/>
      <c r="F27" s="22"/>
      <c r="G27" s="38"/>
      <c r="H27" s="25"/>
      <c r="I27" s="599"/>
    </row>
    <row r="28" spans="2:11">
      <c r="B28" s="50"/>
      <c r="C28" s="14"/>
      <c r="D28" s="22"/>
      <c r="E28" s="306"/>
      <c r="F28" s="22"/>
      <c r="G28" s="38"/>
      <c r="H28" s="25"/>
    </row>
    <row r="29" spans="2:11">
      <c r="B29" s="50"/>
      <c r="C29" s="14"/>
      <c r="D29" s="22"/>
      <c r="E29" s="305"/>
      <c r="F29" s="22"/>
      <c r="G29" s="38"/>
      <c r="H29" s="25"/>
    </row>
    <row r="30" spans="2:11">
      <c r="B30" s="50"/>
      <c r="C30" s="14"/>
      <c r="D30" s="22"/>
      <c r="E30" s="304"/>
      <c r="F30" s="22"/>
      <c r="G30" s="38"/>
      <c r="H30" s="25"/>
    </row>
    <row r="31" spans="2:11">
      <c r="B31" s="50"/>
      <c r="C31" s="14"/>
      <c r="D31" s="22"/>
      <c r="E31" s="306"/>
      <c r="F31" s="22"/>
      <c r="G31" s="38"/>
      <c r="H31" s="25"/>
    </row>
    <row r="32" spans="2:11">
      <c r="B32" s="50"/>
      <c r="C32" s="14"/>
      <c r="D32" s="22"/>
      <c r="E32" s="304"/>
      <c r="F32" s="22"/>
      <c r="G32" s="38"/>
      <c r="H32" s="25"/>
    </row>
    <row r="33" spans="2:8">
      <c r="B33" s="50"/>
      <c r="C33" s="14"/>
      <c r="D33" s="22"/>
      <c r="E33" s="306"/>
      <c r="F33" s="22"/>
      <c r="G33" s="38"/>
      <c r="H33" s="25"/>
    </row>
    <row r="34" spans="2:8">
      <c r="B34" s="50"/>
      <c r="C34" s="14"/>
      <c r="D34" s="22"/>
      <c r="E34" s="304"/>
      <c r="F34" s="22"/>
      <c r="G34" s="38"/>
      <c r="H34" s="25"/>
    </row>
    <row r="35" spans="2:8">
      <c r="B35" s="50"/>
      <c r="C35" s="14"/>
      <c r="D35" s="22"/>
      <c r="E35" s="305"/>
      <c r="F35" s="22"/>
      <c r="G35" s="38"/>
      <c r="H35" s="25"/>
    </row>
    <row r="36" spans="2:8">
      <c r="B36" s="50"/>
      <c r="C36" s="14"/>
      <c r="D36" s="22"/>
      <c r="E36" s="304"/>
      <c r="F36" s="22"/>
      <c r="G36" s="38"/>
      <c r="H36" s="25"/>
    </row>
    <row r="37" spans="2:8">
      <c r="B37" s="50"/>
      <c r="C37" s="14"/>
      <c r="D37" s="22"/>
      <c r="E37" s="306"/>
      <c r="F37" s="22"/>
      <c r="G37" s="38"/>
      <c r="H37" s="25"/>
    </row>
    <row r="38" spans="2:8">
      <c r="B38" s="50"/>
      <c r="C38" s="14"/>
      <c r="D38" s="22"/>
      <c r="E38" s="306"/>
      <c r="F38" s="22"/>
      <c r="G38" s="38"/>
      <c r="H38" s="25"/>
    </row>
    <row r="39" spans="2:8">
      <c r="B39" s="50"/>
      <c r="C39" s="14"/>
      <c r="D39" s="22"/>
      <c r="E39" s="308"/>
      <c r="F39" s="22"/>
      <c r="G39" s="38"/>
      <c r="H39" s="25"/>
    </row>
    <row r="40" spans="2:8">
      <c r="B40" s="50"/>
      <c r="C40" s="14"/>
      <c r="D40" s="22"/>
      <c r="E40" s="306"/>
      <c r="F40" s="22"/>
      <c r="G40" s="38"/>
      <c r="H40" s="25"/>
    </row>
    <row r="41" spans="2:8">
      <c r="B41" s="50"/>
      <c r="C41" s="14"/>
      <c r="D41" s="22"/>
      <c r="E41" s="306"/>
      <c r="F41" s="22"/>
      <c r="G41" s="38"/>
      <c r="H41" s="25"/>
    </row>
    <row r="42" spans="2:8">
      <c r="B42" s="50"/>
      <c r="C42" s="14"/>
      <c r="D42" s="22"/>
      <c r="E42" s="304"/>
      <c r="F42" s="22"/>
      <c r="G42" s="38"/>
      <c r="H42" s="25"/>
    </row>
    <row r="43" spans="2:8">
      <c r="B43" s="50"/>
      <c r="C43" s="14"/>
      <c r="D43" s="22"/>
      <c r="E43" s="305"/>
      <c r="F43" s="22"/>
      <c r="G43" s="38"/>
      <c r="H43" s="25"/>
    </row>
    <row r="44" spans="2:8">
      <c r="B44" s="50"/>
      <c r="C44" s="14"/>
      <c r="D44" s="22"/>
      <c r="E44" s="304"/>
      <c r="F44" s="22"/>
      <c r="G44" s="38"/>
      <c r="H44" s="25"/>
    </row>
    <row r="45" spans="2:8">
      <c r="B45" s="50"/>
      <c r="C45" s="14"/>
      <c r="D45" s="22"/>
      <c r="E45" s="305"/>
      <c r="F45" s="22"/>
      <c r="G45" s="38"/>
      <c r="H45" s="25"/>
    </row>
    <row r="46" spans="2:8">
      <c r="B46" s="50"/>
      <c r="C46" s="14"/>
      <c r="D46" s="22"/>
      <c r="E46" s="304"/>
      <c r="F46" s="22"/>
      <c r="G46" s="38"/>
      <c r="H46" s="25"/>
    </row>
    <row r="47" spans="2:8">
      <c r="B47" s="50"/>
      <c r="C47" s="14"/>
      <c r="D47" s="22"/>
      <c r="E47" s="305"/>
      <c r="F47" s="22"/>
      <c r="G47" s="38"/>
      <c r="H47" s="25"/>
    </row>
    <row r="48" spans="2:8">
      <c r="B48" s="50"/>
      <c r="C48" s="14"/>
      <c r="D48" s="22"/>
      <c r="E48" s="304"/>
      <c r="F48" s="22"/>
      <c r="G48" s="38"/>
      <c r="H48" s="25"/>
    </row>
    <row r="49" spans="2:8">
      <c r="B49" s="50"/>
      <c r="C49" s="14"/>
      <c r="D49" s="22"/>
      <c r="E49" s="306"/>
      <c r="F49" s="22"/>
      <c r="G49" s="38"/>
      <c r="H49" s="25"/>
    </row>
    <row r="50" spans="2:8">
      <c r="B50" s="50"/>
      <c r="C50" s="14"/>
      <c r="D50" s="22"/>
      <c r="E50" s="304"/>
      <c r="F50" s="22"/>
      <c r="G50" s="38"/>
      <c r="H50" s="25"/>
    </row>
    <row r="51" spans="2:8">
      <c r="B51" s="50"/>
      <c r="C51" s="14"/>
      <c r="D51" s="22"/>
      <c r="E51" s="305"/>
      <c r="F51" s="22"/>
      <c r="G51" s="38"/>
      <c r="H51" s="25"/>
    </row>
    <row r="52" spans="2:8">
      <c r="B52" s="50"/>
      <c r="C52" s="14"/>
      <c r="D52" s="22"/>
      <c r="E52" s="304"/>
      <c r="F52" s="22"/>
      <c r="G52" s="38"/>
      <c r="H52" s="25"/>
    </row>
    <row r="53" spans="2:8">
      <c r="B53" s="50"/>
      <c r="C53" s="14"/>
      <c r="D53" s="22"/>
      <c r="E53" s="306"/>
      <c r="F53" s="22"/>
      <c r="G53" s="38"/>
      <c r="H53" s="25"/>
    </row>
    <row r="54" spans="2:8">
      <c r="B54" s="50"/>
      <c r="C54" s="14"/>
      <c r="D54" s="22"/>
      <c r="E54" s="304"/>
      <c r="F54" s="22"/>
      <c r="G54" s="38"/>
      <c r="H54" s="25"/>
    </row>
    <row r="55" spans="2:8">
      <c r="B55" s="50"/>
      <c r="C55" s="14"/>
      <c r="D55" s="22"/>
      <c r="E55" s="305"/>
      <c r="F55" s="22"/>
      <c r="G55" s="38"/>
      <c r="H55" s="25"/>
    </row>
    <row r="56" spans="2:8">
      <c r="B56" s="50"/>
      <c r="C56" s="14"/>
      <c r="D56" s="359"/>
      <c r="E56" s="304"/>
      <c r="F56" s="360"/>
      <c r="G56" s="38"/>
      <c r="H56" s="25"/>
    </row>
    <row r="57" spans="2:8">
      <c r="B57" s="50"/>
      <c r="C57" s="14"/>
      <c r="D57" s="359"/>
      <c r="E57" s="309"/>
      <c r="F57" s="360"/>
      <c r="G57" s="38"/>
      <c r="H57" s="25"/>
    </row>
    <row r="58" spans="2:8">
      <c r="B58" s="50"/>
      <c r="C58" s="14"/>
      <c r="D58" s="359"/>
      <c r="E58" s="380"/>
      <c r="F58" s="360"/>
      <c r="G58" s="38"/>
      <c r="H58" s="25"/>
    </row>
    <row r="59" spans="2:8">
      <c r="B59" s="50"/>
      <c r="C59" s="14"/>
      <c r="D59" s="359"/>
      <c r="E59" s="373"/>
      <c r="F59" s="360"/>
      <c r="G59" s="38"/>
      <c r="H59" s="25"/>
    </row>
    <row r="60" spans="2:8">
      <c r="B60" s="50"/>
      <c r="C60" s="14"/>
      <c r="D60" s="359"/>
      <c r="E60" s="22"/>
      <c r="F60" s="360"/>
      <c r="G60" s="38"/>
      <c r="H60" s="25"/>
    </row>
    <row r="61" spans="2:8">
      <c r="B61" s="50"/>
      <c r="C61" s="14"/>
      <c r="D61" s="359"/>
      <c r="E61" s="374"/>
      <c r="F61" s="360"/>
      <c r="G61" s="38"/>
      <c r="H61" s="25"/>
    </row>
    <row r="62" spans="2:8">
      <c r="B62" s="50"/>
      <c r="C62" s="14"/>
      <c r="D62" s="359"/>
      <c r="E62" s="373"/>
      <c r="F62" s="360"/>
      <c r="G62" s="38"/>
      <c r="H62" s="25"/>
    </row>
    <row r="63" spans="2:8">
      <c r="B63" s="50"/>
      <c r="C63" s="14"/>
      <c r="D63" s="359"/>
      <c r="E63" s="375"/>
      <c r="F63" s="360"/>
      <c r="G63" s="38"/>
      <c r="H63" s="25"/>
    </row>
    <row r="64" spans="2:8" s="28" customFormat="1" ht="24.95" customHeight="1">
      <c r="B64" s="29" t="str">
        <f>B11</f>
        <v>C1.3</v>
      </c>
      <c r="C64" s="30" t="s">
        <v>94</v>
      </c>
      <c r="D64" s="31"/>
      <c r="E64" s="313"/>
      <c r="F64" s="32"/>
      <c r="G64" s="31"/>
      <c r="H64" s="33">
        <f>SUM(H13:H60)</f>
        <v>0</v>
      </c>
    </row>
  </sheetData>
  <mergeCells count="4">
    <mergeCell ref="F2:H2"/>
    <mergeCell ref="B6:G8"/>
    <mergeCell ref="H5:H8"/>
    <mergeCell ref="B5:G5"/>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H264"/>
  <sheetViews>
    <sheetView view="pageBreakPreview" zoomScaleNormal="100" zoomScaleSheetLayoutView="100" zoomScalePageLayoutView="125" workbookViewId="0">
      <selection activeCell="G188" sqref="G188"/>
    </sheetView>
  </sheetViews>
  <sheetFormatPr defaultColWidth="6.85546875" defaultRowHeight="12.75"/>
  <cols>
    <col min="1" max="1" width="0.85546875" style="1" customWidth="1"/>
    <col min="2" max="2" width="9.28515625" style="35" customWidth="1"/>
    <col min="3" max="3" width="42.140625" style="3" customWidth="1"/>
    <col min="4" max="4" width="13.7109375" style="4" customWidth="1"/>
    <col min="5" max="5" width="4.42578125" style="311" customWidth="1"/>
    <col min="6" max="6" width="14.5703125" style="4" customWidth="1"/>
    <col min="7" max="7" width="12.7109375" style="1" customWidth="1"/>
    <col min="8" max="8" width="15.85546875" style="5" customWidth="1"/>
    <col min="9" max="16384" width="6.85546875" style="1"/>
  </cols>
  <sheetData>
    <row r="1" spans="2:8">
      <c r="B1" s="2" t="str">
        <f>Client1</f>
        <v>Province of KwaZulu-Natal</v>
      </c>
      <c r="E1" s="299"/>
      <c r="F1" s="672" t="str">
        <f>"Contract No. "&amp;ContractNo</f>
        <v>Contract No. ZNB02213/0000/00/HOD/INF/23/T</v>
      </c>
      <c r="G1" s="672"/>
      <c r="H1" s="672"/>
    </row>
    <row r="2" spans="2:8">
      <c r="B2" s="98" t="str">
        <f>Client2</f>
        <v>Department of Transport</v>
      </c>
      <c r="E2" s="313"/>
    </row>
    <row r="3" spans="2:8">
      <c r="B3" s="79"/>
      <c r="C3" s="79"/>
      <c r="D3" s="80"/>
      <c r="E3" s="301"/>
      <c r="F3" s="80"/>
      <c r="G3" s="81"/>
      <c r="H3" s="99"/>
    </row>
    <row r="4" spans="2:8">
      <c r="B4" s="670" t="s">
        <v>48</v>
      </c>
      <c r="C4" s="671"/>
      <c r="D4" s="671"/>
      <c r="E4" s="671"/>
      <c r="F4" s="671"/>
      <c r="G4" s="671"/>
      <c r="H4" s="667" t="str">
        <f>"CHAPTER "&amp;B10</f>
        <v>CHAPTER C1.4</v>
      </c>
    </row>
    <row r="5" spans="2:8" ht="7.5" customHeight="1">
      <c r="B5" s="663" t="str">
        <f>ContractDescription</f>
        <v>THE CONSTRUCTION OF MKUZE RIVER BRIDGE NO.3801 AT KM 27+440 ON MAIN ROAD P52-3 IN ZULULAND UNDER EMPANGENI REGION.</v>
      </c>
      <c r="C5" s="664"/>
      <c r="D5" s="664"/>
      <c r="E5" s="664"/>
      <c r="F5" s="664"/>
      <c r="G5" s="664"/>
      <c r="H5" s="668"/>
    </row>
    <row r="6" spans="2:8" ht="12.75" customHeight="1">
      <c r="B6" s="663"/>
      <c r="C6" s="664"/>
      <c r="D6" s="664"/>
      <c r="E6" s="664"/>
      <c r="F6" s="664"/>
      <c r="G6" s="664"/>
      <c r="H6" s="668"/>
    </row>
    <row r="7" spans="2:8" ht="7.5" customHeight="1">
      <c r="B7" s="665"/>
      <c r="C7" s="666"/>
      <c r="D7" s="666"/>
      <c r="E7" s="666"/>
      <c r="F7" s="666"/>
      <c r="G7" s="666"/>
      <c r="H7" s="669"/>
    </row>
    <row r="8" spans="2:8" s="9" customFormat="1" ht="24.95" customHeight="1">
      <c r="B8" s="10" t="s">
        <v>49</v>
      </c>
      <c r="C8" s="11" t="s">
        <v>50</v>
      </c>
      <c r="D8" s="11" t="s">
        <v>51</v>
      </c>
      <c r="E8" s="363" t="s">
        <v>52</v>
      </c>
      <c r="F8" s="11" t="s">
        <v>53</v>
      </c>
      <c r="G8" s="11" t="s">
        <v>54</v>
      </c>
      <c r="H8" s="11" t="s">
        <v>55</v>
      </c>
    </row>
    <row r="9" spans="2:8">
      <c r="B9" s="50"/>
      <c r="C9" s="14"/>
      <c r="D9" s="15"/>
      <c r="E9" s="362"/>
      <c r="F9" s="15"/>
      <c r="G9" s="16"/>
      <c r="H9" s="25" t="str">
        <f t="shared" ref="H9:H40" si="0">IF(D9="","",F9*G9)</f>
        <v/>
      </c>
    </row>
    <row r="10" spans="2:8">
      <c r="B10" s="74" t="s">
        <v>95</v>
      </c>
      <c r="C10" s="20" t="s">
        <v>96</v>
      </c>
      <c r="D10" s="22"/>
      <c r="E10" s="304"/>
      <c r="F10" s="22"/>
      <c r="G10" s="40"/>
      <c r="H10" s="25" t="str">
        <f t="shared" si="0"/>
        <v/>
      </c>
    </row>
    <row r="11" spans="2:8">
      <c r="B11" s="50"/>
      <c r="C11" s="14"/>
      <c r="D11" s="22"/>
      <c r="E11" s="304"/>
      <c r="F11" s="22"/>
      <c r="G11" s="40"/>
      <c r="H11" s="25" t="str">
        <f t="shared" si="0"/>
        <v/>
      </c>
    </row>
    <row r="12" spans="2:8">
      <c r="B12" s="50" t="s">
        <v>97</v>
      </c>
      <c r="C12" s="14" t="s">
        <v>98</v>
      </c>
      <c r="D12" s="22"/>
      <c r="E12" s="304"/>
      <c r="F12" s="22"/>
      <c r="G12" s="40"/>
      <c r="H12" s="25" t="str">
        <f t="shared" si="0"/>
        <v/>
      </c>
    </row>
    <row r="13" spans="2:8">
      <c r="B13" s="50"/>
      <c r="C13" s="14"/>
      <c r="D13" s="22"/>
      <c r="E13" s="305"/>
      <c r="F13" s="22"/>
      <c r="G13" s="40"/>
      <c r="H13" s="25" t="str">
        <f t="shared" si="0"/>
        <v/>
      </c>
    </row>
    <row r="14" spans="2:8" ht="14.25">
      <c r="B14" s="50" t="s">
        <v>99</v>
      </c>
      <c r="C14" s="14" t="s">
        <v>100</v>
      </c>
      <c r="D14" s="22" t="s">
        <v>93</v>
      </c>
      <c r="E14" s="304"/>
      <c r="F14" s="23">
        <v>110</v>
      </c>
      <c r="G14" s="24"/>
      <c r="H14" s="25">
        <f t="shared" si="0"/>
        <v>0</v>
      </c>
    </row>
    <row r="15" spans="2:8" hidden="1">
      <c r="B15" s="50"/>
      <c r="C15" s="14"/>
      <c r="D15" s="22"/>
      <c r="E15" s="306"/>
      <c r="F15" s="23"/>
      <c r="G15" s="24"/>
      <c r="H15" s="25" t="str">
        <f t="shared" si="0"/>
        <v/>
      </c>
    </row>
    <row r="16" spans="2:8">
      <c r="B16" s="50"/>
      <c r="C16" s="14"/>
      <c r="D16" s="22"/>
      <c r="E16" s="307"/>
      <c r="F16" s="23"/>
      <c r="G16" s="24"/>
      <c r="H16" s="25" t="str">
        <f t="shared" si="0"/>
        <v/>
      </c>
    </row>
    <row r="17" spans="2:8" ht="14.25">
      <c r="B17" s="50" t="s">
        <v>101</v>
      </c>
      <c r="C17" s="14" t="s">
        <v>102</v>
      </c>
      <c r="D17" s="22" t="s">
        <v>93</v>
      </c>
      <c r="E17" s="304"/>
      <c r="F17" s="23">
        <v>120</v>
      </c>
      <c r="G17" s="24"/>
      <c r="H17" s="25">
        <f t="shared" si="0"/>
        <v>0</v>
      </c>
    </row>
    <row r="18" spans="2:8">
      <c r="B18" s="50"/>
      <c r="C18" s="14"/>
      <c r="D18" s="22"/>
      <c r="E18" s="304"/>
      <c r="F18" s="23"/>
      <c r="G18" s="24"/>
      <c r="H18" s="25" t="str">
        <f t="shared" si="0"/>
        <v/>
      </c>
    </row>
    <row r="19" spans="2:8" ht="14.25" customHeight="1">
      <c r="B19" s="50" t="s">
        <v>103</v>
      </c>
      <c r="C19" s="14" t="s">
        <v>104</v>
      </c>
      <c r="D19" s="22" t="s">
        <v>93</v>
      </c>
      <c r="E19" s="304"/>
      <c r="F19" s="23">
        <v>120</v>
      </c>
      <c r="G19" s="40"/>
      <c r="H19" s="25">
        <f t="shared" si="0"/>
        <v>0</v>
      </c>
    </row>
    <row r="20" spans="2:8">
      <c r="B20" s="50"/>
      <c r="C20" s="14"/>
      <c r="D20" s="22"/>
      <c r="E20" s="304"/>
      <c r="F20" s="23"/>
      <c r="G20" s="40"/>
      <c r="H20" s="25" t="str">
        <f t="shared" si="0"/>
        <v/>
      </c>
    </row>
    <row r="21" spans="2:8" ht="14.25">
      <c r="B21" s="50" t="s">
        <v>105</v>
      </c>
      <c r="C21" s="14" t="s">
        <v>106</v>
      </c>
      <c r="D21" s="22" t="s">
        <v>93</v>
      </c>
      <c r="E21" s="304"/>
      <c r="F21" s="23">
        <v>6</v>
      </c>
      <c r="G21" s="40"/>
      <c r="H21" s="25">
        <f t="shared" si="0"/>
        <v>0</v>
      </c>
    </row>
    <row r="22" spans="2:8">
      <c r="B22" s="50"/>
      <c r="C22" s="14"/>
      <c r="D22" s="22"/>
      <c r="E22" s="305"/>
      <c r="F22" s="23"/>
      <c r="G22" s="43"/>
      <c r="H22" s="25" t="str">
        <f t="shared" si="0"/>
        <v/>
      </c>
    </row>
    <row r="23" spans="2:8">
      <c r="B23" s="50" t="s">
        <v>107</v>
      </c>
      <c r="C23" s="14" t="s">
        <v>108</v>
      </c>
      <c r="D23" s="22" t="s">
        <v>109</v>
      </c>
      <c r="E23" s="304"/>
      <c r="F23" s="23">
        <v>8</v>
      </c>
      <c r="G23" s="40"/>
      <c r="H23" s="25">
        <f t="shared" si="0"/>
        <v>0</v>
      </c>
    </row>
    <row r="24" spans="2:8">
      <c r="B24" s="50"/>
      <c r="C24" s="14"/>
      <c r="D24" s="22"/>
      <c r="E24" s="304"/>
      <c r="F24" s="23"/>
      <c r="G24" s="40"/>
      <c r="H24" s="25" t="str">
        <f t="shared" si="0"/>
        <v/>
      </c>
    </row>
    <row r="25" spans="2:8">
      <c r="B25" s="50" t="s">
        <v>110</v>
      </c>
      <c r="C25" s="14" t="s">
        <v>111</v>
      </c>
      <c r="D25" s="22" t="s">
        <v>109</v>
      </c>
      <c r="E25" s="306"/>
      <c r="F25" s="23">
        <v>4</v>
      </c>
      <c r="G25" s="45"/>
      <c r="H25" s="25">
        <f t="shared" si="0"/>
        <v>0</v>
      </c>
    </row>
    <row r="26" spans="2:8">
      <c r="B26" s="50"/>
      <c r="C26" s="14"/>
      <c r="D26" s="22"/>
      <c r="E26" s="306"/>
      <c r="F26" s="23"/>
      <c r="G26" s="45"/>
      <c r="H26" s="25" t="str">
        <f t="shared" si="0"/>
        <v/>
      </c>
    </row>
    <row r="27" spans="2:8">
      <c r="B27" s="50" t="s">
        <v>112</v>
      </c>
      <c r="C27" s="14" t="s">
        <v>113</v>
      </c>
      <c r="D27" s="22" t="s">
        <v>109</v>
      </c>
      <c r="E27" s="306"/>
      <c r="F27" s="23">
        <v>4</v>
      </c>
      <c r="G27" s="45"/>
      <c r="H27" s="25">
        <f t="shared" si="0"/>
        <v>0</v>
      </c>
    </row>
    <row r="28" spans="2:8">
      <c r="B28" s="50"/>
      <c r="C28" s="14"/>
      <c r="D28" s="22"/>
      <c r="E28" s="305"/>
      <c r="F28" s="23"/>
      <c r="G28" s="45"/>
      <c r="H28" s="25" t="str">
        <f t="shared" si="0"/>
        <v/>
      </c>
    </row>
    <row r="29" spans="2:8">
      <c r="B29" s="50" t="s">
        <v>114</v>
      </c>
      <c r="C29" s="14" t="s">
        <v>115</v>
      </c>
      <c r="D29" s="22" t="s">
        <v>109</v>
      </c>
      <c r="E29" s="304"/>
      <c r="F29" s="247">
        <v>1</v>
      </c>
      <c r="G29" s="48"/>
      <c r="H29" s="470">
        <f t="shared" si="0"/>
        <v>0</v>
      </c>
    </row>
    <row r="30" spans="2:8" hidden="1">
      <c r="B30" s="50"/>
      <c r="C30" s="148"/>
      <c r="D30" s="22"/>
      <c r="E30" s="306"/>
      <c r="F30" s="23"/>
      <c r="G30" s="38"/>
      <c r="H30" s="25" t="str">
        <f t="shared" si="0"/>
        <v/>
      </c>
    </row>
    <row r="31" spans="2:8" hidden="1">
      <c r="B31" s="50"/>
      <c r="C31" s="148"/>
      <c r="D31" s="22"/>
      <c r="E31" s="304"/>
      <c r="F31" s="23"/>
      <c r="G31" s="45"/>
      <c r="H31" s="25" t="str">
        <f t="shared" si="0"/>
        <v/>
      </c>
    </row>
    <row r="32" spans="2:8" ht="25.5" hidden="1">
      <c r="B32" s="50" t="s">
        <v>116</v>
      </c>
      <c r="C32" s="148" t="s">
        <v>117</v>
      </c>
      <c r="D32" s="22" t="s">
        <v>109</v>
      </c>
      <c r="E32" s="306"/>
      <c r="F32" s="23"/>
      <c r="G32" s="217">
        <v>30000</v>
      </c>
      <c r="H32" s="25">
        <f t="shared" si="0"/>
        <v>0</v>
      </c>
    </row>
    <row r="33" spans="2:8" hidden="1">
      <c r="B33" s="50"/>
      <c r="C33" s="148"/>
      <c r="D33" s="22"/>
      <c r="E33" s="304"/>
      <c r="F33" s="23"/>
      <c r="G33" s="43"/>
      <c r="H33" s="25" t="str">
        <f t="shared" si="0"/>
        <v/>
      </c>
    </row>
    <row r="34" spans="2:8" ht="25.5" hidden="1">
      <c r="B34" s="50" t="s">
        <v>118</v>
      </c>
      <c r="C34" s="148" t="s">
        <v>119</v>
      </c>
      <c r="D34" s="22" t="s">
        <v>109</v>
      </c>
      <c r="E34" s="305"/>
      <c r="F34" s="23"/>
      <c r="G34" s="45"/>
      <c r="H34" s="25">
        <f t="shared" si="0"/>
        <v>0</v>
      </c>
    </row>
    <row r="35" spans="2:8">
      <c r="B35" s="50"/>
      <c r="C35" s="148"/>
      <c r="D35" s="22"/>
      <c r="E35" s="304"/>
      <c r="F35" s="23"/>
      <c r="G35" s="45"/>
      <c r="H35" s="25" t="str">
        <f t="shared" si="0"/>
        <v/>
      </c>
    </row>
    <row r="36" spans="2:8">
      <c r="B36" s="50" t="s">
        <v>120</v>
      </c>
      <c r="C36" s="14" t="s">
        <v>121</v>
      </c>
      <c r="D36" s="22" t="s">
        <v>122</v>
      </c>
      <c r="E36" s="306"/>
      <c r="F36" s="23">
        <v>1</v>
      </c>
      <c r="G36" s="40">
        <v>500000</v>
      </c>
      <c r="H36" s="25">
        <f t="shared" si="0"/>
        <v>500000</v>
      </c>
    </row>
    <row r="37" spans="2:8">
      <c r="B37" s="50"/>
      <c r="C37" s="14"/>
      <c r="D37" s="22"/>
      <c r="E37" s="306"/>
      <c r="F37" s="23"/>
      <c r="G37" s="40"/>
      <c r="H37" s="25" t="str">
        <f t="shared" si="0"/>
        <v/>
      </c>
    </row>
    <row r="38" spans="2:8" ht="25.5">
      <c r="B38" s="50" t="s">
        <v>123</v>
      </c>
      <c r="C38" s="14" t="s">
        <v>124</v>
      </c>
      <c r="D38" s="22" t="s">
        <v>125</v>
      </c>
      <c r="E38" s="308"/>
      <c r="F38" s="23">
        <f>H36</f>
        <v>500000</v>
      </c>
      <c r="G38" s="40"/>
      <c r="H38" s="25">
        <f t="shared" si="0"/>
        <v>0</v>
      </c>
    </row>
    <row r="39" spans="2:8">
      <c r="B39" s="50"/>
      <c r="C39" s="14"/>
      <c r="D39" s="22"/>
      <c r="E39" s="306"/>
      <c r="F39" s="23"/>
      <c r="G39" s="38"/>
      <c r="H39" s="25" t="str">
        <f t="shared" si="0"/>
        <v/>
      </c>
    </row>
    <row r="40" spans="2:8">
      <c r="B40" s="50" t="s">
        <v>126</v>
      </c>
      <c r="C40" s="14" t="s">
        <v>127</v>
      </c>
      <c r="D40" s="15"/>
      <c r="E40" s="306"/>
      <c r="F40" s="26"/>
      <c r="G40" s="27"/>
      <c r="H40" s="25" t="str">
        <f t="shared" si="0"/>
        <v/>
      </c>
    </row>
    <row r="41" spans="2:8" s="36" customFormat="1">
      <c r="B41" s="92"/>
      <c r="C41" s="39"/>
      <c r="D41" s="15"/>
      <c r="E41" s="304"/>
      <c r="F41" s="26"/>
      <c r="G41" s="27"/>
      <c r="H41" s="25" t="str">
        <f t="shared" ref="H41:H59" si="1">IF(D41="","",F41*G41)</f>
        <v/>
      </c>
    </row>
    <row r="42" spans="2:8" ht="14.25">
      <c r="B42" s="50" t="s">
        <v>128</v>
      </c>
      <c r="C42" s="14" t="s">
        <v>129</v>
      </c>
      <c r="D42" s="22" t="s">
        <v>93</v>
      </c>
      <c r="E42" s="305"/>
      <c r="F42" s="23">
        <v>20</v>
      </c>
      <c r="G42" s="38"/>
      <c r="H42" s="25">
        <f t="shared" si="1"/>
        <v>0</v>
      </c>
    </row>
    <row r="43" spans="2:8">
      <c r="B43" s="50"/>
      <c r="C43" s="14"/>
      <c r="D43" s="22"/>
      <c r="E43" s="304"/>
      <c r="F43" s="23"/>
      <c r="G43" s="38"/>
      <c r="H43" s="25" t="str">
        <f t="shared" si="1"/>
        <v/>
      </c>
    </row>
    <row r="44" spans="2:8" ht="14.25">
      <c r="B44" s="50" t="s">
        <v>130</v>
      </c>
      <c r="C44" s="14" t="s">
        <v>131</v>
      </c>
      <c r="D44" s="22" t="s">
        <v>93</v>
      </c>
      <c r="E44" s="305"/>
      <c r="F44" s="23">
        <v>20</v>
      </c>
      <c r="G44" s="38"/>
      <c r="H44" s="25">
        <f t="shared" si="1"/>
        <v>0</v>
      </c>
    </row>
    <row r="45" spans="2:8">
      <c r="B45" s="50"/>
      <c r="C45" s="14"/>
      <c r="D45" s="22"/>
      <c r="E45" s="304"/>
      <c r="F45" s="23"/>
      <c r="G45" s="38"/>
      <c r="H45" s="25" t="str">
        <f t="shared" si="1"/>
        <v/>
      </c>
    </row>
    <row r="46" spans="2:8" ht="14.25">
      <c r="B46" s="50" t="s">
        <v>132</v>
      </c>
      <c r="C46" s="14" t="s">
        <v>133</v>
      </c>
      <c r="D46" s="22" t="s">
        <v>93</v>
      </c>
      <c r="E46" s="305"/>
      <c r="F46" s="23">
        <v>20</v>
      </c>
      <c r="G46" s="219"/>
      <c r="H46" s="25">
        <f t="shared" si="1"/>
        <v>0</v>
      </c>
    </row>
    <row r="47" spans="2:8" hidden="1">
      <c r="B47" s="50"/>
      <c r="C47" s="14"/>
      <c r="D47" s="22"/>
      <c r="E47" s="304"/>
      <c r="F47" s="23"/>
      <c r="G47" s="47"/>
      <c r="H47" s="25" t="str">
        <f t="shared" si="1"/>
        <v/>
      </c>
    </row>
    <row r="48" spans="2:8" ht="25.5" hidden="1">
      <c r="B48" s="50" t="s">
        <v>134</v>
      </c>
      <c r="C48" s="14" t="s">
        <v>135</v>
      </c>
      <c r="D48" s="22" t="s">
        <v>93</v>
      </c>
      <c r="E48" s="306"/>
      <c r="F48" s="23"/>
      <c r="G48" s="47"/>
      <c r="H48" s="25">
        <f t="shared" si="1"/>
        <v>0</v>
      </c>
    </row>
    <row r="49" spans="2:8" hidden="1">
      <c r="B49" s="50"/>
      <c r="C49" s="14"/>
      <c r="D49" s="22"/>
      <c r="E49" s="304"/>
      <c r="F49" s="23"/>
      <c r="G49" s="47"/>
      <c r="H49" s="25" t="str">
        <f t="shared" si="1"/>
        <v/>
      </c>
    </row>
    <row r="50" spans="2:8" ht="25.5" hidden="1">
      <c r="B50" s="50" t="s">
        <v>136</v>
      </c>
      <c r="C50" s="14" t="s">
        <v>137</v>
      </c>
      <c r="D50" s="22" t="s">
        <v>93</v>
      </c>
      <c r="E50" s="305"/>
      <c r="F50" s="23"/>
      <c r="G50" s="43"/>
      <c r="H50" s="25">
        <f t="shared" si="1"/>
        <v>0</v>
      </c>
    </row>
    <row r="51" spans="2:8" hidden="1">
      <c r="B51" s="50"/>
      <c r="C51" s="14"/>
      <c r="D51" s="22"/>
      <c r="E51" s="304"/>
      <c r="F51" s="23"/>
      <c r="G51" s="43"/>
      <c r="H51" s="25" t="str">
        <f t="shared" si="1"/>
        <v/>
      </c>
    </row>
    <row r="52" spans="2:8" ht="14.25" hidden="1">
      <c r="B52" s="50" t="s">
        <v>138</v>
      </c>
      <c r="C52" s="14" t="s">
        <v>139</v>
      </c>
      <c r="D52" s="22" t="s">
        <v>93</v>
      </c>
      <c r="E52" s="306"/>
      <c r="F52" s="23"/>
      <c r="G52" s="43"/>
      <c r="H52" s="25">
        <f t="shared" si="1"/>
        <v>0</v>
      </c>
    </row>
    <row r="53" spans="2:8" hidden="1">
      <c r="B53" s="50"/>
      <c r="C53" s="14"/>
      <c r="D53" s="22"/>
      <c r="E53" s="304"/>
      <c r="F53" s="23"/>
      <c r="G53" s="43"/>
      <c r="H53" s="25" t="str">
        <f t="shared" si="1"/>
        <v/>
      </c>
    </row>
    <row r="54" spans="2:8" ht="14.25" hidden="1">
      <c r="B54" s="50" t="s">
        <v>140</v>
      </c>
      <c r="C54" s="14" t="s">
        <v>141</v>
      </c>
      <c r="D54" s="22" t="s">
        <v>93</v>
      </c>
      <c r="E54" s="305"/>
      <c r="F54" s="22"/>
      <c r="G54" s="40"/>
      <c r="H54" s="25">
        <f t="shared" si="1"/>
        <v>0</v>
      </c>
    </row>
    <row r="55" spans="2:8">
      <c r="B55" s="50"/>
      <c r="C55" s="14"/>
      <c r="D55" s="22"/>
      <c r="E55" s="304"/>
      <c r="F55" s="22"/>
      <c r="G55" s="40"/>
      <c r="H55" s="25" t="str">
        <f t="shared" si="1"/>
        <v/>
      </c>
    </row>
    <row r="56" spans="2:8" ht="14.25">
      <c r="B56" s="50" t="s">
        <v>142</v>
      </c>
      <c r="C56" s="14" t="s">
        <v>143</v>
      </c>
      <c r="D56" s="22" t="s">
        <v>93</v>
      </c>
      <c r="E56" s="309"/>
      <c r="F56" s="22">
        <v>12</v>
      </c>
      <c r="G56" s="40"/>
      <c r="H56" s="25">
        <f t="shared" si="1"/>
        <v>0</v>
      </c>
    </row>
    <row r="57" spans="2:8">
      <c r="B57" s="50"/>
      <c r="C57" s="14"/>
      <c r="D57" s="22"/>
      <c r="E57" s="380"/>
      <c r="F57" s="22"/>
      <c r="G57" s="40"/>
      <c r="H57" s="25" t="str">
        <f t="shared" si="1"/>
        <v/>
      </c>
    </row>
    <row r="58" spans="2:8" ht="15" customHeight="1">
      <c r="B58" s="50" t="s">
        <v>144</v>
      </c>
      <c r="C58" s="14" t="s">
        <v>145</v>
      </c>
      <c r="D58" s="22" t="s">
        <v>93</v>
      </c>
      <c r="E58" s="373"/>
      <c r="F58" s="22">
        <v>12</v>
      </c>
      <c r="G58" s="38"/>
      <c r="H58" s="25">
        <f t="shared" si="1"/>
        <v>0</v>
      </c>
    </row>
    <row r="59" spans="2:8">
      <c r="B59" s="50"/>
      <c r="C59" s="14"/>
      <c r="D59" s="22"/>
      <c r="E59" s="22"/>
      <c r="F59" s="22"/>
      <c r="G59" s="38"/>
      <c r="H59" s="25" t="str">
        <f t="shared" si="1"/>
        <v/>
      </c>
    </row>
    <row r="60" spans="2:8">
      <c r="B60" s="50"/>
      <c r="C60" s="14"/>
      <c r="D60" s="22"/>
      <c r="E60" s="374"/>
      <c r="F60" s="22"/>
      <c r="G60" s="38"/>
      <c r="H60" s="25"/>
    </row>
    <row r="61" spans="2:8">
      <c r="B61" s="50"/>
      <c r="C61" s="14"/>
      <c r="D61" s="22"/>
      <c r="E61" s="373"/>
      <c r="F61" s="22"/>
      <c r="G61" s="38"/>
      <c r="H61" s="25" t="str">
        <f t="shared" ref="H61:H70" si="2">IF(D61="","",F61*G61)</f>
        <v/>
      </c>
    </row>
    <row r="62" spans="2:8" s="229" customFormat="1" ht="25.5" customHeight="1">
      <c r="B62" s="223" t="s">
        <v>146</v>
      </c>
      <c r="C62" s="224" t="s">
        <v>147</v>
      </c>
      <c r="D62" s="575" t="s">
        <v>93</v>
      </c>
      <c r="E62" s="637" t="s">
        <v>52</v>
      </c>
      <c r="F62" s="576">
        <v>2800</v>
      </c>
      <c r="G62" s="237"/>
      <c r="H62" s="228">
        <f t="shared" si="2"/>
        <v>0</v>
      </c>
    </row>
    <row r="63" spans="2:8" ht="14.25" customHeight="1">
      <c r="B63" s="50"/>
      <c r="C63" s="14"/>
      <c r="D63" s="359"/>
      <c r="E63" s="382"/>
      <c r="F63" s="360"/>
      <c r="G63" s="38"/>
      <c r="H63" s="25" t="str">
        <f t="shared" si="2"/>
        <v/>
      </c>
    </row>
    <row r="64" spans="2:8" ht="14.25" customHeight="1">
      <c r="B64" s="50"/>
      <c r="C64" s="14"/>
      <c r="D64" s="359"/>
      <c r="E64" s="369"/>
      <c r="F64" s="360"/>
      <c r="G64" s="38"/>
      <c r="H64" s="25" t="str">
        <f t="shared" si="2"/>
        <v/>
      </c>
    </row>
    <row r="65" spans="2:8" ht="14.25" customHeight="1">
      <c r="B65" s="50"/>
      <c r="C65" s="14"/>
      <c r="D65" s="359"/>
      <c r="E65" s="331"/>
      <c r="F65" s="360"/>
      <c r="G65" s="38"/>
      <c r="H65" s="25" t="str">
        <f t="shared" si="2"/>
        <v/>
      </c>
    </row>
    <row r="66" spans="2:8" ht="14.25" customHeight="1">
      <c r="B66" s="50"/>
      <c r="C66" s="14"/>
      <c r="D66" s="359"/>
      <c r="E66" s="328"/>
      <c r="F66" s="360"/>
      <c r="G66" s="38"/>
      <c r="H66" s="25" t="str">
        <f t="shared" si="2"/>
        <v/>
      </c>
    </row>
    <row r="67" spans="2:8" ht="14.25" customHeight="1">
      <c r="B67" s="50"/>
      <c r="C67" s="14"/>
      <c r="D67" s="359"/>
      <c r="E67" s="328"/>
      <c r="F67" s="360"/>
      <c r="G67" s="38"/>
      <c r="H67" s="25" t="str">
        <f t="shared" si="2"/>
        <v/>
      </c>
    </row>
    <row r="68" spans="2:8" ht="14.25" customHeight="1">
      <c r="B68" s="50"/>
      <c r="C68" s="14"/>
      <c r="D68" s="359"/>
      <c r="E68" s="328"/>
      <c r="F68" s="360"/>
      <c r="G68" s="38"/>
      <c r="H68" s="25" t="str">
        <f t="shared" si="2"/>
        <v/>
      </c>
    </row>
    <row r="69" spans="2:8" ht="14.25" customHeight="1">
      <c r="B69" s="50"/>
      <c r="C69" s="14"/>
      <c r="D69" s="359"/>
      <c r="E69" s="306"/>
      <c r="F69" s="360"/>
      <c r="G69" s="38"/>
      <c r="H69" s="25" t="str">
        <f t="shared" si="2"/>
        <v/>
      </c>
    </row>
    <row r="70" spans="2:8">
      <c r="B70" s="50"/>
      <c r="C70" s="14"/>
      <c r="D70" s="359"/>
      <c r="E70" s="383"/>
      <c r="F70" s="360"/>
      <c r="G70" s="38"/>
      <c r="H70" s="25" t="str">
        <f t="shared" si="2"/>
        <v/>
      </c>
    </row>
    <row r="71" spans="2:8" s="28" customFormat="1" ht="20.100000000000001" customHeight="1">
      <c r="B71" s="82" t="str">
        <f>$B$10</f>
        <v>C1.4</v>
      </c>
      <c r="C71" s="30" t="s">
        <v>80</v>
      </c>
      <c r="D71" s="31"/>
      <c r="E71" s="306"/>
      <c r="F71" s="32"/>
      <c r="G71" s="31"/>
      <c r="H71" s="33">
        <f>SUM(H9:H70)</f>
        <v>500000</v>
      </c>
    </row>
    <row r="72" spans="2:8" hidden="1">
      <c r="B72" s="661" t="str">
        <f>Client1</f>
        <v>Province of KwaZulu-Natal</v>
      </c>
      <c r="C72" s="661"/>
      <c r="D72" s="661"/>
      <c r="E72" s="309"/>
      <c r="F72" s="659" t="str">
        <f>"Contract No. "&amp;ContractNo</f>
        <v>Contract No. ZNB02213/0000/00/HOD/INF/23/T</v>
      </c>
      <c r="G72" s="659"/>
      <c r="H72" s="659"/>
    </row>
    <row r="73" spans="2:8" hidden="1">
      <c r="B73" s="661" t="str">
        <f>Client2</f>
        <v>Department of Transport</v>
      </c>
      <c r="C73" s="661"/>
      <c r="D73" s="661"/>
      <c r="E73" s="306"/>
      <c r="F73" s="659"/>
      <c r="G73" s="659"/>
      <c r="H73" s="659"/>
    </row>
    <row r="74" spans="2:8" hidden="1">
      <c r="B74" s="662"/>
      <c r="C74" s="662"/>
      <c r="D74" s="662"/>
      <c r="E74" s="309"/>
      <c r="F74" s="660"/>
      <c r="G74" s="660"/>
      <c r="H74" s="660"/>
    </row>
    <row r="75" spans="2:8">
      <c r="B75" s="670" t="s">
        <v>148</v>
      </c>
      <c r="C75" s="671"/>
      <c r="D75" s="671"/>
      <c r="E75" s="671"/>
      <c r="F75" s="671"/>
      <c r="G75" s="671"/>
      <c r="H75" s="673" t="str">
        <f>H4</f>
        <v>CHAPTER C1.4</v>
      </c>
    </row>
    <row r="76" spans="2:8">
      <c r="B76" s="663" t="str">
        <f>ContractDescription</f>
        <v>THE CONSTRUCTION OF MKUZE RIVER BRIDGE NO.3801 AT KM 27+440 ON MAIN ROAD P52-3 IN ZULULAND UNDER EMPANGENI REGION.</v>
      </c>
      <c r="C76" s="664"/>
      <c r="D76" s="664"/>
      <c r="E76" s="664"/>
      <c r="F76" s="664"/>
      <c r="G76" s="664"/>
      <c r="H76" s="659"/>
    </row>
    <row r="77" spans="2:8">
      <c r="B77" s="663"/>
      <c r="C77" s="664"/>
      <c r="D77" s="664"/>
      <c r="E77" s="664"/>
      <c r="F77" s="664"/>
      <c r="G77" s="664"/>
      <c r="H77" s="659"/>
    </row>
    <row r="78" spans="2:8">
      <c r="B78" s="665"/>
      <c r="C78" s="666"/>
      <c r="D78" s="666"/>
      <c r="E78" s="666"/>
      <c r="F78" s="666"/>
      <c r="G78" s="666"/>
      <c r="H78" s="660"/>
    </row>
    <row r="79" spans="2:8" s="9" customFormat="1" ht="24.95" customHeight="1">
      <c r="B79" s="76" t="s">
        <v>49</v>
      </c>
      <c r="C79" s="11" t="s">
        <v>50</v>
      </c>
      <c r="D79" s="11" t="s">
        <v>51</v>
      </c>
      <c r="E79" s="363" t="s">
        <v>52</v>
      </c>
      <c r="F79" s="11" t="s">
        <v>53</v>
      </c>
      <c r="G79" s="11" t="s">
        <v>54</v>
      </c>
      <c r="H79" s="11" t="s">
        <v>55</v>
      </c>
    </row>
    <row r="80" spans="2:8" s="28" customFormat="1" ht="20.100000000000001" customHeight="1">
      <c r="B80" s="82"/>
      <c r="C80" s="30" t="s">
        <v>149</v>
      </c>
      <c r="D80" s="31"/>
      <c r="E80" s="303"/>
      <c r="F80" s="32"/>
      <c r="G80" s="31"/>
      <c r="H80" s="33">
        <f>H71</f>
        <v>500000</v>
      </c>
    </row>
    <row r="81" spans="2:8">
      <c r="B81" s="50"/>
      <c r="C81" s="14"/>
      <c r="D81" s="22"/>
      <c r="E81" s="304"/>
      <c r="F81" s="22"/>
      <c r="G81" s="38"/>
      <c r="H81" s="25" t="str">
        <f t="shared" ref="H81:H112" si="3">IF(D81="","",F81*G81)</f>
        <v/>
      </c>
    </row>
    <row r="82" spans="2:8">
      <c r="B82" s="50" t="s">
        <v>150</v>
      </c>
      <c r="C82" s="14" t="s">
        <v>151</v>
      </c>
      <c r="D82" s="22"/>
      <c r="E82" s="304"/>
      <c r="F82" s="22"/>
      <c r="G82" s="38"/>
      <c r="H82" s="25" t="str">
        <f t="shared" si="3"/>
        <v/>
      </c>
    </row>
    <row r="83" spans="2:8">
      <c r="B83" s="50"/>
      <c r="C83" s="14"/>
      <c r="D83" s="22"/>
      <c r="E83" s="304"/>
      <c r="F83" s="22"/>
      <c r="G83" s="38"/>
      <c r="H83" s="25" t="str">
        <f t="shared" si="3"/>
        <v/>
      </c>
    </row>
    <row r="84" spans="2:8">
      <c r="B84" s="50" t="s">
        <v>152</v>
      </c>
      <c r="C84" s="14" t="s">
        <v>153</v>
      </c>
      <c r="D84" s="22" t="s">
        <v>109</v>
      </c>
      <c r="E84" s="305"/>
      <c r="F84" s="22">
        <v>4</v>
      </c>
      <c r="G84" s="48"/>
      <c r="H84" s="470">
        <f t="shared" si="3"/>
        <v>0</v>
      </c>
    </row>
    <row r="85" spans="2:8">
      <c r="B85" s="50"/>
      <c r="C85" s="14"/>
      <c r="D85" s="22"/>
      <c r="E85" s="304"/>
      <c r="F85" s="22"/>
      <c r="G85" s="38"/>
      <c r="H85" s="25" t="str">
        <f t="shared" si="3"/>
        <v/>
      </c>
    </row>
    <row r="86" spans="2:8">
      <c r="B86" s="50" t="s">
        <v>154</v>
      </c>
      <c r="C86" s="14" t="s">
        <v>155</v>
      </c>
      <c r="D86" s="22" t="s">
        <v>109</v>
      </c>
      <c r="E86" s="306"/>
      <c r="F86" s="22">
        <v>10</v>
      </c>
      <c r="G86" s="38"/>
      <c r="H86" s="25">
        <f t="shared" si="3"/>
        <v>0</v>
      </c>
    </row>
    <row r="87" spans="2:8">
      <c r="B87" s="50"/>
      <c r="C87" s="14"/>
      <c r="D87" s="22"/>
      <c r="E87" s="307"/>
      <c r="F87" s="22"/>
      <c r="G87" s="38"/>
      <c r="H87" s="25" t="str">
        <f t="shared" si="3"/>
        <v/>
      </c>
    </row>
    <row r="88" spans="2:8">
      <c r="B88" s="50" t="s">
        <v>156</v>
      </c>
      <c r="C88" s="14" t="s">
        <v>157</v>
      </c>
      <c r="D88" s="22" t="s">
        <v>109</v>
      </c>
      <c r="E88" s="304"/>
      <c r="F88" s="22">
        <v>2</v>
      </c>
      <c r="G88" s="38"/>
      <c r="H88" s="25">
        <f t="shared" si="3"/>
        <v>0</v>
      </c>
    </row>
    <row r="89" spans="2:8" hidden="1">
      <c r="B89" s="50"/>
      <c r="C89" s="14"/>
      <c r="D89" s="22"/>
      <c r="E89" s="304"/>
      <c r="F89" s="22"/>
      <c r="G89" s="38"/>
      <c r="H89" s="25" t="str">
        <f t="shared" si="3"/>
        <v/>
      </c>
    </row>
    <row r="90" spans="2:8" hidden="1">
      <c r="B90" s="50" t="s">
        <v>158</v>
      </c>
      <c r="C90" s="14" t="s">
        <v>159</v>
      </c>
      <c r="D90" s="22" t="s">
        <v>109</v>
      </c>
      <c r="E90" s="304"/>
      <c r="F90" s="22"/>
      <c r="G90" s="48"/>
      <c r="H90" s="25">
        <f t="shared" si="3"/>
        <v>0</v>
      </c>
    </row>
    <row r="91" spans="2:8">
      <c r="B91" s="50"/>
      <c r="C91" s="14"/>
      <c r="D91" s="22"/>
      <c r="E91" s="304"/>
      <c r="F91" s="22"/>
      <c r="G91" s="48"/>
      <c r="H91" s="25" t="str">
        <f t="shared" si="3"/>
        <v/>
      </c>
    </row>
    <row r="92" spans="2:8" ht="25.5">
      <c r="B92" s="50" t="s">
        <v>160</v>
      </c>
      <c r="C92" s="14" t="s">
        <v>161</v>
      </c>
      <c r="D92" s="22" t="s">
        <v>109</v>
      </c>
      <c r="E92" s="304"/>
      <c r="F92" s="22">
        <v>3</v>
      </c>
      <c r="G92" s="48"/>
      <c r="H92" s="25">
        <f t="shared" si="3"/>
        <v>0</v>
      </c>
    </row>
    <row r="93" spans="2:8" hidden="1">
      <c r="B93" s="50"/>
      <c r="C93" s="14"/>
      <c r="D93" s="22"/>
      <c r="E93" s="305"/>
      <c r="F93" s="22"/>
      <c r="G93" s="48"/>
      <c r="H93" s="25" t="str">
        <f t="shared" si="3"/>
        <v/>
      </c>
    </row>
    <row r="94" spans="2:8" hidden="1">
      <c r="B94" s="50" t="s">
        <v>162</v>
      </c>
      <c r="C94" s="14" t="s">
        <v>163</v>
      </c>
      <c r="D94" s="22" t="s">
        <v>109</v>
      </c>
      <c r="E94" s="304"/>
      <c r="F94" s="22"/>
      <c r="G94" s="38"/>
      <c r="H94" s="25">
        <f t="shared" si="3"/>
        <v>0</v>
      </c>
    </row>
    <row r="95" spans="2:8">
      <c r="B95" s="50"/>
      <c r="C95" s="14"/>
      <c r="D95" s="22"/>
      <c r="E95" s="304"/>
      <c r="F95" s="22"/>
      <c r="G95" s="38"/>
      <c r="H95" s="25" t="str">
        <f t="shared" si="3"/>
        <v/>
      </c>
    </row>
    <row r="96" spans="2:8">
      <c r="B96" s="50" t="s">
        <v>164</v>
      </c>
      <c r="C96" s="14" t="s">
        <v>165</v>
      </c>
      <c r="D96" s="22" t="s">
        <v>109</v>
      </c>
      <c r="E96" s="306"/>
      <c r="F96" s="22">
        <v>1</v>
      </c>
      <c r="G96" s="38"/>
      <c r="H96" s="25">
        <f t="shared" si="3"/>
        <v>0</v>
      </c>
    </row>
    <row r="97" spans="2:8">
      <c r="B97" s="50"/>
      <c r="C97" s="14"/>
      <c r="D97" s="22"/>
      <c r="E97" s="306"/>
      <c r="F97" s="22"/>
      <c r="G97" s="38"/>
      <c r="H97" s="25" t="str">
        <f t="shared" si="3"/>
        <v/>
      </c>
    </row>
    <row r="98" spans="2:8">
      <c r="B98" s="50" t="s">
        <v>166</v>
      </c>
      <c r="C98" s="14" t="s">
        <v>167</v>
      </c>
      <c r="D98" s="22" t="s">
        <v>109</v>
      </c>
      <c r="E98" s="306"/>
      <c r="F98" s="22">
        <v>1</v>
      </c>
      <c r="G98" s="38"/>
      <c r="H98" s="25">
        <f t="shared" si="3"/>
        <v>0</v>
      </c>
    </row>
    <row r="99" spans="2:8">
      <c r="B99" s="50"/>
      <c r="C99" s="14"/>
      <c r="D99" s="22"/>
      <c r="E99" s="305"/>
      <c r="F99" s="22"/>
      <c r="G99" s="38"/>
      <c r="H99" s="25" t="str">
        <f t="shared" si="3"/>
        <v/>
      </c>
    </row>
    <row r="100" spans="2:8">
      <c r="B100" s="50" t="s">
        <v>168</v>
      </c>
      <c r="C100" s="14" t="s">
        <v>169</v>
      </c>
      <c r="D100" s="22" t="s">
        <v>109</v>
      </c>
      <c r="E100" s="304"/>
      <c r="F100" s="22">
        <v>2</v>
      </c>
      <c r="G100" s="38"/>
      <c r="H100" s="25">
        <f t="shared" si="3"/>
        <v>0</v>
      </c>
    </row>
    <row r="101" spans="2:8">
      <c r="B101" s="50"/>
      <c r="C101" s="14"/>
      <c r="D101" s="22"/>
      <c r="E101" s="306"/>
      <c r="F101" s="22"/>
      <c r="G101" s="38"/>
      <c r="H101" s="25" t="str">
        <f t="shared" si="3"/>
        <v/>
      </c>
    </row>
    <row r="102" spans="2:8">
      <c r="B102" s="50" t="s">
        <v>170</v>
      </c>
      <c r="C102" s="14" t="s">
        <v>171</v>
      </c>
      <c r="D102" s="22" t="s">
        <v>109</v>
      </c>
      <c r="E102" s="304"/>
      <c r="F102" s="22">
        <v>2</v>
      </c>
      <c r="G102" s="38"/>
      <c r="H102" s="25">
        <f t="shared" si="3"/>
        <v>0</v>
      </c>
    </row>
    <row r="103" spans="2:8">
      <c r="B103" s="50"/>
      <c r="C103" s="148"/>
      <c r="D103" s="22"/>
      <c r="E103" s="306"/>
      <c r="F103" s="22"/>
      <c r="G103" s="38"/>
      <c r="H103" s="25" t="str">
        <f t="shared" si="3"/>
        <v/>
      </c>
    </row>
    <row r="104" spans="2:8">
      <c r="B104" s="50" t="s">
        <v>172</v>
      </c>
      <c r="C104" s="148" t="s">
        <v>173</v>
      </c>
      <c r="D104" s="22" t="s">
        <v>109</v>
      </c>
      <c r="E104" s="304"/>
      <c r="F104" s="22">
        <v>2</v>
      </c>
      <c r="G104" s="38"/>
      <c r="H104" s="25">
        <f t="shared" si="3"/>
        <v>0</v>
      </c>
    </row>
    <row r="105" spans="2:8" hidden="1">
      <c r="B105" s="50"/>
      <c r="C105" s="148"/>
      <c r="D105" s="22"/>
      <c r="E105" s="305"/>
      <c r="F105" s="22"/>
      <c r="G105" s="38"/>
      <c r="H105" s="25" t="str">
        <f t="shared" si="3"/>
        <v/>
      </c>
    </row>
    <row r="106" spans="2:8" hidden="1">
      <c r="B106" s="50" t="s">
        <v>174</v>
      </c>
      <c r="C106" s="148" t="s">
        <v>175</v>
      </c>
      <c r="D106" s="22" t="s">
        <v>109</v>
      </c>
      <c r="E106" s="304"/>
      <c r="F106" s="37"/>
      <c r="G106" s="38"/>
      <c r="H106" s="25">
        <f t="shared" si="3"/>
        <v>0</v>
      </c>
    </row>
    <row r="107" spans="2:8">
      <c r="B107" s="50"/>
      <c r="C107" s="148"/>
      <c r="D107" s="22"/>
      <c r="E107" s="306"/>
      <c r="F107" s="37"/>
      <c r="G107" s="38"/>
      <c r="H107" s="25" t="str">
        <f t="shared" si="3"/>
        <v/>
      </c>
    </row>
    <row r="108" spans="2:8">
      <c r="B108" s="50" t="s">
        <v>176</v>
      </c>
      <c r="C108" s="14" t="s">
        <v>177</v>
      </c>
      <c r="D108" s="22" t="s">
        <v>109</v>
      </c>
      <c r="E108" s="306"/>
      <c r="F108" s="22">
        <v>4</v>
      </c>
      <c r="G108" s="38"/>
      <c r="H108" s="25">
        <f t="shared" si="3"/>
        <v>0</v>
      </c>
    </row>
    <row r="109" spans="2:8">
      <c r="B109" s="50"/>
      <c r="C109" s="148"/>
      <c r="D109" s="22"/>
      <c r="E109" s="308"/>
      <c r="F109" s="22"/>
      <c r="G109" s="38"/>
      <c r="H109" s="25" t="str">
        <f t="shared" si="3"/>
        <v/>
      </c>
    </row>
    <row r="110" spans="2:8">
      <c r="B110" s="50" t="s">
        <v>178</v>
      </c>
      <c r="C110" s="148" t="s">
        <v>179</v>
      </c>
      <c r="D110" s="22" t="s">
        <v>109</v>
      </c>
      <c r="E110" s="306"/>
      <c r="F110" s="37">
        <v>4</v>
      </c>
      <c r="G110" s="38"/>
      <c r="H110" s="25">
        <f t="shared" si="3"/>
        <v>0</v>
      </c>
    </row>
    <row r="111" spans="2:8">
      <c r="B111" s="50"/>
      <c r="C111" s="148"/>
      <c r="D111" s="22"/>
      <c r="E111" s="306"/>
      <c r="F111" s="37"/>
      <c r="G111" s="38"/>
      <c r="H111" s="25" t="str">
        <f t="shared" si="3"/>
        <v/>
      </c>
    </row>
    <row r="112" spans="2:8">
      <c r="B112" s="50" t="s">
        <v>180</v>
      </c>
      <c r="C112" s="780" t="s">
        <v>181</v>
      </c>
      <c r="D112" s="22" t="s">
        <v>109</v>
      </c>
      <c r="E112" s="304"/>
      <c r="F112" s="37">
        <v>8</v>
      </c>
      <c r="G112" s="38"/>
      <c r="H112" s="25">
        <f t="shared" si="3"/>
        <v>0</v>
      </c>
    </row>
    <row r="113" spans="2:8">
      <c r="B113" s="50"/>
      <c r="C113" s="780"/>
      <c r="D113" s="22"/>
      <c r="E113" s="305"/>
      <c r="F113" s="37"/>
      <c r="G113" s="38"/>
      <c r="H113" s="25" t="str">
        <f t="shared" ref="H113:H144" si="4">IF(D113="","",F113*G113)</f>
        <v/>
      </c>
    </row>
    <row r="114" spans="2:8">
      <c r="B114" s="50" t="s">
        <v>182</v>
      </c>
      <c r="C114" s="14" t="s">
        <v>183</v>
      </c>
      <c r="D114" s="22" t="s">
        <v>109</v>
      </c>
      <c r="E114" s="304"/>
      <c r="F114" s="22">
        <v>8</v>
      </c>
      <c r="G114" s="38"/>
      <c r="H114" s="25">
        <f t="shared" si="4"/>
        <v>0</v>
      </c>
    </row>
    <row r="115" spans="2:8" hidden="1">
      <c r="B115" s="50"/>
      <c r="C115" s="14"/>
      <c r="D115" s="22"/>
      <c r="E115" s="305"/>
      <c r="F115" s="22"/>
      <c r="G115" s="38"/>
      <c r="H115" s="25" t="str">
        <f t="shared" si="4"/>
        <v/>
      </c>
    </row>
    <row r="116" spans="2:8" hidden="1">
      <c r="B116" s="50" t="s">
        <v>184</v>
      </c>
      <c r="C116" s="14" t="s">
        <v>185</v>
      </c>
      <c r="D116" s="22" t="s">
        <v>109</v>
      </c>
      <c r="E116" s="304"/>
      <c r="F116" s="22"/>
      <c r="G116" s="38"/>
      <c r="H116" s="25">
        <f t="shared" si="4"/>
        <v>0</v>
      </c>
    </row>
    <row r="117" spans="2:8">
      <c r="B117" s="50"/>
      <c r="C117" s="14"/>
      <c r="D117" s="22"/>
      <c r="E117" s="305"/>
      <c r="F117" s="22"/>
      <c r="G117" s="38"/>
      <c r="H117" s="25" t="str">
        <f t="shared" si="4"/>
        <v/>
      </c>
    </row>
    <row r="118" spans="2:8">
      <c r="B118" s="50" t="s">
        <v>186</v>
      </c>
      <c r="C118" s="14" t="s">
        <v>187</v>
      </c>
      <c r="D118" s="22" t="s">
        <v>109</v>
      </c>
      <c r="E118" s="304"/>
      <c r="F118" s="22">
        <v>8</v>
      </c>
      <c r="G118" s="38"/>
      <c r="H118" s="25">
        <f t="shared" si="4"/>
        <v>0</v>
      </c>
    </row>
    <row r="119" spans="2:8">
      <c r="B119" s="50"/>
      <c r="C119" s="14"/>
      <c r="D119" s="22"/>
      <c r="E119" s="306"/>
      <c r="F119" s="22"/>
      <c r="G119" s="38"/>
      <c r="H119" s="25" t="str">
        <f t="shared" si="4"/>
        <v/>
      </c>
    </row>
    <row r="120" spans="2:8">
      <c r="B120" s="50" t="s">
        <v>188</v>
      </c>
      <c r="C120" s="14" t="s">
        <v>189</v>
      </c>
      <c r="D120" s="22" t="s">
        <v>109</v>
      </c>
      <c r="E120" s="304"/>
      <c r="F120" s="22">
        <v>4</v>
      </c>
      <c r="G120" s="38"/>
      <c r="H120" s="25">
        <f t="shared" si="4"/>
        <v>0</v>
      </c>
    </row>
    <row r="121" spans="2:8">
      <c r="B121" s="50"/>
      <c r="C121" s="14"/>
      <c r="D121" s="22"/>
      <c r="E121" s="305"/>
      <c r="F121" s="22"/>
      <c r="G121" s="38"/>
      <c r="H121" s="25" t="str">
        <f t="shared" si="4"/>
        <v/>
      </c>
    </row>
    <row r="122" spans="2:8">
      <c r="B122" s="50" t="s">
        <v>190</v>
      </c>
      <c r="C122" s="14" t="s">
        <v>191</v>
      </c>
      <c r="D122" s="22" t="s">
        <v>109</v>
      </c>
      <c r="E122" s="304"/>
      <c r="F122" s="22">
        <v>1</v>
      </c>
      <c r="G122" s="38"/>
      <c r="H122" s="25">
        <f t="shared" si="4"/>
        <v>0</v>
      </c>
    </row>
    <row r="123" spans="2:8" hidden="1">
      <c r="B123" s="50"/>
      <c r="C123" s="14"/>
      <c r="D123" s="22"/>
      <c r="E123" s="306"/>
      <c r="F123" s="22"/>
      <c r="G123" s="38"/>
      <c r="H123" s="25" t="str">
        <f t="shared" si="4"/>
        <v/>
      </c>
    </row>
    <row r="124" spans="2:8" hidden="1">
      <c r="B124" s="50" t="s">
        <v>192</v>
      </c>
      <c r="C124" s="14" t="s">
        <v>193</v>
      </c>
      <c r="D124" s="22" t="s">
        <v>109</v>
      </c>
      <c r="E124" s="304"/>
      <c r="F124" s="22"/>
      <c r="G124" s="38"/>
      <c r="H124" s="25">
        <f t="shared" si="4"/>
        <v>0</v>
      </c>
    </row>
    <row r="125" spans="2:8" hidden="1">
      <c r="B125" s="50"/>
      <c r="C125" s="14"/>
      <c r="D125" s="22"/>
      <c r="E125" s="305"/>
      <c r="F125" s="22"/>
      <c r="G125" s="38"/>
      <c r="H125" s="25" t="str">
        <f t="shared" si="4"/>
        <v/>
      </c>
    </row>
    <row r="126" spans="2:8" hidden="1">
      <c r="B126" s="50" t="s">
        <v>194</v>
      </c>
      <c r="C126" s="14" t="s">
        <v>195</v>
      </c>
      <c r="D126" s="22" t="s">
        <v>109</v>
      </c>
      <c r="E126" s="304"/>
      <c r="F126" s="22"/>
      <c r="G126" s="38"/>
      <c r="H126" s="25">
        <f t="shared" si="4"/>
        <v>0</v>
      </c>
    </row>
    <row r="127" spans="2:8">
      <c r="B127" s="50"/>
      <c r="C127" s="14"/>
      <c r="D127" s="22"/>
      <c r="E127" s="309"/>
      <c r="F127" s="22"/>
      <c r="G127" s="38"/>
      <c r="H127" s="25" t="str">
        <f t="shared" si="4"/>
        <v/>
      </c>
    </row>
    <row r="128" spans="2:8">
      <c r="B128" s="50" t="s">
        <v>196</v>
      </c>
      <c r="C128" s="14" t="s">
        <v>197</v>
      </c>
      <c r="D128" s="22" t="s">
        <v>109</v>
      </c>
      <c r="E128" s="380"/>
      <c r="F128" s="22">
        <v>12</v>
      </c>
      <c r="G128" s="38"/>
      <c r="H128" s="25">
        <f t="shared" si="4"/>
        <v>0</v>
      </c>
    </row>
    <row r="129" spans="2:8">
      <c r="B129" s="50"/>
      <c r="C129" s="14"/>
      <c r="D129" s="22"/>
      <c r="E129" s="373"/>
      <c r="F129" s="22"/>
      <c r="G129" s="38"/>
      <c r="H129" s="25" t="str">
        <f t="shared" si="4"/>
        <v/>
      </c>
    </row>
    <row r="130" spans="2:8">
      <c r="B130" s="50" t="s">
        <v>198</v>
      </c>
      <c r="C130" s="14" t="s">
        <v>199</v>
      </c>
      <c r="D130" s="22" t="s">
        <v>109</v>
      </c>
      <c r="E130" s="22"/>
      <c r="F130" s="22">
        <v>3</v>
      </c>
      <c r="G130" s="38"/>
      <c r="H130" s="25">
        <f t="shared" si="4"/>
        <v>0</v>
      </c>
    </row>
    <row r="131" spans="2:8" hidden="1">
      <c r="B131" s="50"/>
      <c r="C131" s="14"/>
      <c r="D131" s="22"/>
      <c r="E131" s="374"/>
      <c r="F131" s="22"/>
      <c r="G131" s="38"/>
      <c r="H131" s="25" t="str">
        <f t="shared" si="4"/>
        <v/>
      </c>
    </row>
    <row r="132" spans="2:8" hidden="1">
      <c r="B132" s="50" t="s">
        <v>200</v>
      </c>
      <c r="C132" s="14" t="s">
        <v>201</v>
      </c>
      <c r="D132" s="22" t="s">
        <v>109</v>
      </c>
      <c r="E132" s="373"/>
      <c r="F132" s="22"/>
      <c r="G132" s="38"/>
      <c r="H132" s="25">
        <f t="shared" si="4"/>
        <v>0</v>
      </c>
    </row>
    <row r="133" spans="2:8" hidden="1">
      <c r="B133" s="50"/>
      <c r="C133" s="14"/>
      <c r="D133" s="22"/>
      <c r="E133" s="382"/>
      <c r="F133" s="22"/>
      <c r="G133" s="38"/>
      <c r="H133" s="25" t="str">
        <f t="shared" si="4"/>
        <v/>
      </c>
    </row>
    <row r="134" spans="2:8" hidden="1">
      <c r="B134" s="50" t="s">
        <v>202</v>
      </c>
      <c r="C134" s="14" t="s">
        <v>203</v>
      </c>
      <c r="D134" s="22" t="s">
        <v>109</v>
      </c>
      <c r="E134" s="382"/>
      <c r="F134" s="22"/>
      <c r="G134" s="38"/>
      <c r="H134" s="25">
        <f t="shared" si="4"/>
        <v>0</v>
      </c>
    </row>
    <row r="135" spans="2:8">
      <c r="B135" s="50"/>
      <c r="C135" s="14"/>
      <c r="D135" s="22"/>
      <c r="E135" s="369"/>
      <c r="F135" s="22"/>
      <c r="G135" s="38"/>
      <c r="H135" s="25" t="str">
        <f t="shared" si="4"/>
        <v/>
      </c>
    </row>
    <row r="136" spans="2:8">
      <c r="B136" s="50" t="s">
        <v>204</v>
      </c>
      <c r="C136" s="14" t="s">
        <v>205</v>
      </c>
      <c r="D136" s="22" t="s">
        <v>109</v>
      </c>
      <c r="E136" s="331"/>
      <c r="F136" s="22">
        <v>4</v>
      </c>
      <c r="G136" s="38"/>
      <c r="H136" s="25">
        <f t="shared" si="4"/>
        <v>0</v>
      </c>
    </row>
    <row r="137" spans="2:8" hidden="1">
      <c r="B137" s="50"/>
      <c r="C137" s="14"/>
      <c r="D137" s="22"/>
      <c r="E137" s="328"/>
      <c r="F137" s="22"/>
      <c r="G137" s="38"/>
      <c r="H137" s="25" t="str">
        <f t="shared" si="4"/>
        <v/>
      </c>
    </row>
    <row r="138" spans="2:8" hidden="1">
      <c r="B138" s="50" t="s">
        <v>206</v>
      </c>
      <c r="C138" s="14" t="s">
        <v>207</v>
      </c>
      <c r="D138" s="22" t="s">
        <v>109</v>
      </c>
      <c r="E138" s="328"/>
      <c r="F138" s="22"/>
      <c r="G138" s="38"/>
      <c r="H138" s="25">
        <f t="shared" si="4"/>
        <v>0</v>
      </c>
    </row>
    <row r="139" spans="2:8">
      <c r="B139" s="50"/>
      <c r="C139" s="14"/>
      <c r="D139" s="22"/>
      <c r="E139" s="328"/>
      <c r="F139" s="22"/>
      <c r="G139" s="38"/>
      <c r="H139" s="25" t="str">
        <f t="shared" si="4"/>
        <v/>
      </c>
    </row>
    <row r="140" spans="2:8">
      <c r="B140" s="50" t="s">
        <v>208</v>
      </c>
      <c r="C140" s="14" t="s">
        <v>209</v>
      </c>
      <c r="D140" s="22" t="s">
        <v>109</v>
      </c>
      <c r="E140" s="306"/>
      <c r="F140" s="22">
        <v>1</v>
      </c>
      <c r="G140" s="38"/>
      <c r="H140" s="25">
        <f t="shared" si="4"/>
        <v>0</v>
      </c>
    </row>
    <row r="141" spans="2:8" hidden="1">
      <c r="B141" s="50"/>
      <c r="C141" s="14"/>
      <c r="D141" s="22"/>
      <c r="E141" s="383"/>
      <c r="F141" s="22"/>
      <c r="G141" s="38"/>
      <c r="H141" s="25" t="str">
        <f t="shared" si="4"/>
        <v/>
      </c>
    </row>
    <row r="142" spans="2:8" hidden="1">
      <c r="B142" s="50" t="s">
        <v>210</v>
      </c>
      <c r="C142" s="14" t="s">
        <v>211</v>
      </c>
      <c r="D142" s="22" t="s">
        <v>109</v>
      </c>
      <c r="E142" s="309"/>
      <c r="F142" s="22"/>
      <c r="G142" s="38"/>
      <c r="H142" s="25">
        <f t="shared" si="4"/>
        <v>0</v>
      </c>
    </row>
    <row r="143" spans="2:8">
      <c r="B143" s="50"/>
      <c r="C143" s="14"/>
      <c r="D143" s="22"/>
      <c r="E143" s="304"/>
      <c r="F143" s="22"/>
      <c r="G143" s="38"/>
      <c r="H143" s="25" t="str">
        <f t="shared" si="4"/>
        <v/>
      </c>
    </row>
    <row r="144" spans="2:8">
      <c r="B144" s="50" t="s">
        <v>212</v>
      </c>
      <c r="C144" s="14" t="s">
        <v>213</v>
      </c>
      <c r="D144" s="22" t="s">
        <v>109</v>
      </c>
      <c r="E144" s="306"/>
      <c r="F144" s="22">
        <v>2</v>
      </c>
      <c r="G144" s="38"/>
      <c r="H144" s="25">
        <f t="shared" si="4"/>
        <v>0</v>
      </c>
    </row>
    <row r="145" spans="2:8">
      <c r="B145" s="50"/>
      <c r="C145" s="14"/>
      <c r="D145" s="22"/>
      <c r="E145" s="304"/>
      <c r="F145" s="22"/>
      <c r="G145" s="38"/>
      <c r="H145" s="25" t="str">
        <f t="shared" ref="H145:H147" si="5">IF(D145="","",F145*G145)</f>
        <v/>
      </c>
    </row>
    <row r="146" spans="2:8" ht="14.25" customHeight="1">
      <c r="B146" s="50" t="s">
        <v>214</v>
      </c>
      <c r="C146" s="14" t="s">
        <v>215</v>
      </c>
      <c r="D146" s="22" t="s">
        <v>109</v>
      </c>
      <c r="E146" s="304"/>
      <c r="F146" s="22">
        <v>2</v>
      </c>
      <c r="G146" s="38"/>
      <c r="H146" s="25">
        <f t="shared" si="5"/>
        <v>0</v>
      </c>
    </row>
    <row r="147" spans="2:8">
      <c r="B147" s="50"/>
      <c r="C147" s="14"/>
      <c r="D147" s="22"/>
      <c r="E147" s="383"/>
      <c r="F147" s="22"/>
      <c r="G147" s="38"/>
      <c r="H147" s="25" t="str">
        <f t="shared" si="5"/>
        <v/>
      </c>
    </row>
    <row r="148" spans="2:8" s="28" customFormat="1" ht="20.100000000000001" customHeight="1">
      <c r="B148" s="82" t="str">
        <f>$B$10</f>
        <v>C1.4</v>
      </c>
      <c r="C148" s="30" t="s">
        <v>80</v>
      </c>
      <c r="D148" s="31"/>
      <c r="E148" s="304"/>
      <c r="F148" s="32"/>
      <c r="G148" s="31"/>
      <c r="H148" s="33">
        <f>SUM(H80:H147)</f>
        <v>500000</v>
      </c>
    </row>
    <row r="149" spans="2:8" hidden="1">
      <c r="B149" s="661" t="str">
        <f>Client1</f>
        <v>Province of KwaZulu-Natal</v>
      </c>
      <c r="C149" s="661"/>
      <c r="D149" s="661"/>
      <c r="E149" s="304"/>
      <c r="F149" s="659" t="str">
        <f>"Contract No. "&amp;ContractNo</f>
        <v>Contract No. ZNB02213/0000/00/HOD/INF/23/T</v>
      </c>
      <c r="G149" s="659"/>
      <c r="H149" s="659"/>
    </row>
    <row r="150" spans="2:8" hidden="1">
      <c r="B150" s="661" t="str">
        <f>Client2</f>
        <v>Department of Transport</v>
      </c>
      <c r="C150" s="661"/>
      <c r="D150" s="661"/>
      <c r="E150" s="304"/>
      <c r="F150" s="659"/>
      <c r="G150" s="659"/>
      <c r="H150" s="659"/>
    </row>
    <row r="151" spans="2:8" hidden="1">
      <c r="B151" s="662"/>
      <c r="C151" s="662"/>
      <c r="D151" s="662"/>
      <c r="E151" s="304"/>
      <c r="F151" s="660"/>
      <c r="G151" s="660"/>
      <c r="H151" s="660"/>
    </row>
    <row r="152" spans="2:8">
      <c r="B152" s="670" t="s">
        <v>148</v>
      </c>
      <c r="C152" s="671"/>
      <c r="D152" s="671"/>
      <c r="E152" s="671"/>
      <c r="F152" s="671"/>
      <c r="G152" s="671"/>
      <c r="H152" s="673" t="str">
        <f>H79</f>
        <v>AMOUNT</v>
      </c>
    </row>
    <row r="153" spans="2:8">
      <c r="B153" s="663" t="str">
        <f>ContractDescription</f>
        <v>THE CONSTRUCTION OF MKUZE RIVER BRIDGE NO.3801 AT KM 27+440 ON MAIN ROAD P52-3 IN ZULULAND UNDER EMPANGENI REGION.</v>
      </c>
      <c r="C153" s="664"/>
      <c r="D153" s="664"/>
      <c r="E153" s="664"/>
      <c r="F153" s="664"/>
      <c r="G153" s="664"/>
      <c r="H153" s="659"/>
    </row>
    <row r="154" spans="2:8">
      <c r="B154" s="663"/>
      <c r="C154" s="664"/>
      <c r="D154" s="664"/>
      <c r="E154" s="664"/>
      <c r="F154" s="664"/>
      <c r="G154" s="664"/>
      <c r="H154" s="659"/>
    </row>
    <row r="155" spans="2:8">
      <c r="B155" s="665"/>
      <c r="C155" s="666"/>
      <c r="D155" s="666"/>
      <c r="E155" s="666"/>
      <c r="F155" s="666"/>
      <c r="G155" s="666"/>
      <c r="H155" s="660"/>
    </row>
    <row r="156" spans="2:8" s="9" customFormat="1" ht="24.95" customHeight="1">
      <c r="B156" s="76" t="s">
        <v>49</v>
      </c>
      <c r="C156" s="11" t="s">
        <v>50</v>
      </c>
      <c r="D156" s="11" t="s">
        <v>51</v>
      </c>
      <c r="E156" s="331" t="s">
        <v>52</v>
      </c>
      <c r="F156" s="11" t="s">
        <v>53</v>
      </c>
      <c r="G156" s="11" t="s">
        <v>54</v>
      </c>
      <c r="H156" s="11" t="s">
        <v>55</v>
      </c>
    </row>
    <row r="157" spans="2:8" s="28" customFormat="1" ht="20.100000000000001" customHeight="1">
      <c r="B157" s="82"/>
      <c r="C157" s="30" t="s">
        <v>149</v>
      </c>
      <c r="D157" s="31"/>
      <c r="E157" s="370"/>
      <c r="F157" s="32"/>
      <c r="G157" s="31"/>
      <c r="H157" s="33">
        <f>H148</f>
        <v>500000</v>
      </c>
    </row>
    <row r="158" spans="2:8" hidden="1">
      <c r="B158" s="50"/>
      <c r="C158" s="14"/>
      <c r="D158" s="22"/>
      <c r="E158" s="304"/>
      <c r="F158" s="22"/>
      <c r="G158" s="38"/>
      <c r="H158" s="25" t="str">
        <f>IF(D158="","",F158*G158)</f>
        <v/>
      </c>
    </row>
    <row r="159" spans="2:8" hidden="1">
      <c r="B159" s="50" t="s">
        <v>216</v>
      </c>
      <c r="C159" s="14" t="s">
        <v>217</v>
      </c>
      <c r="D159" s="22" t="s">
        <v>109</v>
      </c>
      <c r="E159" s="304"/>
      <c r="F159" s="22"/>
      <c r="G159" s="38"/>
      <c r="H159" s="25">
        <f>IF(D159="","",F159*G159)</f>
        <v>0</v>
      </c>
    </row>
    <row r="160" spans="2:8" hidden="1">
      <c r="B160" s="50"/>
      <c r="C160" s="14"/>
      <c r="D160" s="22"/>
      <c r="E160" s="304"/>
      <c r="F160" s="22"/>
      <c r="G160" s="38"/>
      <c r="H160" s="25" t="str">
        <f>IF(D160="","",F160*G160)</f>
        <v/>
      </c>
    </row>
    <row r="161" spans="2:8">
      <c r="B161" s="50"/>
      <c r="C161" s="14"/>
      <c r="D161" s="22"/>
      <c r="E161" s="304"/>
      <c r="F161" s="22"/>
      <c r="G161" s="38"/>
      <c r="H161" s="25"/>
    </row>
    <row r="162" spans="2:8">
      <c r="B162" s="50"/>
      <c r="C162" s="14"/>
      <c r="D162" s="22"/>
      <c r="E162" s="304"/>
      <c r="F162" s="22"/>
      <c r="G162" s="38"/>
      <c r="H162" s="25" t="str">
        <f t="shared" ref="H162:H202" si="6">IF(D162="","",F162*G162)</f>
        <v/>
      </c>
    </row>
    <row r="163" spans="2:8" ht="25.5">
      <c r="B163" s="50" t="s">
        <v>218</v>
      </c>
      <c r="C163" s="14" t="s">
        <v>219</v>
      </c>
      <c r="D163" s="22" t="s">
        <v>109</v>
      </c>
      <c r="E163" s="304"/>
      <c r="F163" s="22">
        <v>1</v>
      </c>
      <c r="G163" s="38"/>
      <c r="H163" s="25">
        <f t="shared" si="6"/>
        <v>0</v>
      </c>
    </row>
    <row r="164" spans="2:8">
      <c r="B164" s="50"/>
      <c r="C164" s="14"/>
      <c r="D164" s="22"/>
      <c r="E164" s="304"/>
      <c r="F164" s="22"/>
      <c r="G164" s="38"/>
      <c r="H164" s="25" t="str">
        <f t="shared" si="6"/>
        <v/>
      </c>
    </row>
    <row r="165" spans="2:8">
      <c r="B165" s="50" t="s">
        <v>220</v>
      </c>
      <c r="C165" s="14" t="s">
        <v>221</v>
      </c>
      <c r="D165" s="22" t="s">
        <v>109</v>
      </c>
      <c r="E165" s="304"/>
      <c r="F165" s="22">
        <v>1</v>
      </c>
      <c r="G165" s="38"/>
      <c r="H165" s="25">
        <f t="shared" si="6"/>
        <v>0</v>
      </c>
    </row>
    <row r="166" spans="2:8">
      <c r="B166" s="50"/>
      <c r="C166" s="14"/>
      <c r="D166" s="22"/>
      <c r="E166" s="304"/>
      <c r="F166" s="22"/>
      <c r="G166" s="38"/>
      <c r="H166" s="25" t="str">
        <f t="shared" si="6"/>
        <v/>
      </c>
    </row>
    <row r="167" spans="2:8">
      <c r="B167" s="50" t="s">
        <v>222</v>
      </c>
      <c r="C167" s="14" t="s">
        <v>223</v>
      </c>
      <c r="D167" s="22" t="s">
        <v>109</v>
      </c>
      <c r="E167" s="304"/>
      <c r="F167" s="22">
        <v>1</v>
      </c>
      <c r="G167" s="38"/>
      <c r="H167" s="25">
        <f t="shared" si="6"/>
        <v>0</v>
      </c>
    </row>
    <row r="168" spans="2:8">
      <c r="B168" s="50"/>
      <c r="C168" s="14"/>
      <c r="D168" s="22"/>
      <c r="E168" s="304"/>
      <c r="F168" s="22"/>
      <c r="G168" s="38"/>
      <c r="H168" s="25" t="str">
        <f t="shared" si="6"/>
        <v/>
      </c>
    </row>
    <row r="169" spans="2:8" ht="25.5">
      <c r="B169" s="50" t="s">
        <v>224</v>
      </c>
      <c r="C169" s="14" t="s">
        <v>225</v>
      </c>
      <c r="D169" s="22" t="s">
        <v>109</v>
      </c>
      <c r="E169" s="304"/>
      <c r="F169" s="22">
        <v>4</v>
      </c>
      <c r="G169" s="38"/>
      <c r="H169" s="25">
        <f t="shared" si="6"/>
        <v>0</v>
      </c>
    </row>
    <row r="170" spans="2:8">
      <c r="B170" s="50"/>
      <c r="C170" s="14"/>
      <c r="D170" s="22"/>
      <c r="E170" s="304"/>
      <c r="F170" s="22"/>
      <c r="G170" s="38"/>
      <c r="H170" s="25" t="str">
        <f t="shared" si="6"/>
        <v/>
      </c>
    </row>
    <row r="171" spans="2:8">
      <c r="B171" s="50" t="s">
        <v>226</v>
      </c>
      <c r="C171" s="14" t="s">
        <v>227</v>
      </c>
      <c r="D171" s="22"/>
      <c r="E171" s="304"/>
      <c r="F171" s="22"/>
      <c r="G171" s="38"/>
      <c r="H171" s="25" t="str">
        <f t="shared" si="6"/>
        <v/>
      </c>
    </row>
    <row r="172" spans="2:8">
      <c r="B172" s="50"/>
      <c r="C172" s="14"/>
      <c r="D172" s="22"/>
      <c r="E172" s="304"/>
      <c r="F172" s="22"/>
      <c r="G172" s="38"/>
      <c r="H172" s="25" t="str">
        <f t="shared" si="6"/>
        <v/>
      </c>
    </row>
    <row r="173" spans="2:8" ht="38.25">
      <c r="B173" s="50" t="s">
        <v>228</v>
      </c>
      <c r="C173" s="14" t="s">
        <v>229</v>
      </c>
      <c r="D173" s="359" t="s">
        <v>230</v>
      </c>
      <c r="E173" s="309"/>
      <c r="F173" s="360">
        <v>1</v>
      </c>
      <c r="G173" s="38">
        <v>80000</v>
      </c>
      <c r="H173" s="25">
        <f t="shared" si="6"/>
        <v>80000</v>
      </c>
    </row>
    <row r="174" spans="2:8">
      <c r="B174" s="50"/>
      <c r="C174" s="14"/>
      <c r="D174" s="359"/>
      <c r="E174" s="372"/>
      <c r="F174" s="360"/>
      <c r="G174" s="38"/>
      <c r="H174" s="25" t="str">
        <f t="shared" si="6"/>
        <v/>
      </c>
    </row>
    <row r="175" spans="2:8" ht="25.5">
      <c r="B175" s="50" t="s">
        <v>231</v>
      </c>
      <c r="C175" s="14" t="s">
        <v>232</v>
      </c>
      <c r="D175" s="359" t="s">
        <v>125</v>
      </c>
      <c r="E175" s="373"/>
      <c r="F175" s="360">
        <v>80000</v>
      </c>
      <c r="G175" s="38"/>
      <c r="H175" s="25">
        <f t="shared" si="6"/>
        <v>0</v>
      </c>
    </row>
    <row r="176" spans="2:8">
      <c r="B176" s="50"/>
      <c r="C176" s="14"/>
      <c r="D176" s="359"/>
      <c r="E176" s="37"/>
      <c r="F176" s="360"/>
      <c r="G176" s="38"/>
      <c r="H176" s="25" t="str">
        <f t="shared" si="6"/>
        <v/>
      </c>
    </row>
    <row r="177" spans="2:8">
      <c r="B177" s="50"/>
      <c r="C177" s="14"/>
      <c r="D177" s="359"/>
      <c r="E177" s="373"/>
      <c r="F177" s="360"/>
      <c r="G177" s="38"/>
      <c r="H177" s="25" t="str">
        <f t="shared" si="6"/>
        <v/>
      </c>
    </row>
    <row r="178" spans="2:8" ht="25.5">
      <c r="B178" s="50" t="s">
        <v>233</v>
      </c>
      <c r="C178" s="14" t="s">
        <v>234</v>
      </c>
      <c r="D178" s="359" t="s">
        <v>230</v>
      </c>
      <c r="E178" s="369"/>
      <c r="F178" s="360">
        <v>1</v>
      </c>
      <c r="G178" s="38">
        <v>15000</v>
      </c>
      <c r="H178" s="25">
        <f t="shared" si="6"/>
        <v>15000</v>
      </c>
    </row>
    <row r="179" spans="2:8">
      <c r="B179" s="50"/>
      <c r="C179" s="14"/>
      <c r="D179" s="359"/>
      <c r="E179" s="331"/>
      <c r="F179" s="360"/>
      <c r="G179" s="38"/>
      <c r="H179" s="25" t="str">
        <f t="shared" si="6"/>
        <v/>
      </c>
    </row>
    <row r="180" spans="2:8" ht="25.5">
      <c r="B180" s="50" t="s">
        <v>235</v>
      </c>
      <c r="C180" s="14" t="s">
        <v>236</v>
      </c>
      <c r="D180" s="359" t="s">
        <v>125</v>
      </c>
      <c r="E180" s="328"/>
      <c r="F180" s="475">
        <f>H178</f>
        <v>15000</v>
      </c>
      <c r="G180" s="38"/>
      <c r="H180" s="25">
        <f t="shared" si="6"/>
        <v>0</v>
      </c>
    </row>
    <row r="181" spans="2:8">
      <c r="B181" s="50"/>
      <c r="C181" s="14"/>
      <c r="D181" s="359"/>
      <c r="E181" s="328"/>
      <c r="F181" s="360"/>
      <c r="G181" s="38"/>
      <c r="H181" s="25" t="str">
        <f t="shared" si="6"/>
        <v/>
      </c>
    </row>
    <row r="182" spans="2:8" ht="25.5">
      <c r="B182" s="50" t="s">
        <v>237</v>
      </c>
      <c r="C182" s="14" t="s">
        <v>238</v>
      </c>
      <c r="D182" s="359" t="s">
        <v>230</v>
      </c>
      <c r="E182" s="328"/>
      <c r="F182" s="360">
        <v>1</v>
      </c>
      <c r="G182" s="38">
        <v>50000</v>
      </c>
      <c r="H182" s="25">
        <f t="shared" si="6"/>
        <v>50000</v>
      </c>
    </row>
    <row r="183" spans="2:8">
      <c r="B183" s="50"/>
      <c r="C183" s="14"/>
      <c r="D183" s="359"/>
      <c r="E183" s="304"/>
      <c r="F183" s="360"/>
      <c r="G183" s="38"/>
      <c r="H183" s="25" t="str">
        <f t="shared" si="6"/>
        <v/>
      </c>
    </row>
    <row r="184" spans="2:8" ht="25.5">
      <c r="B184" s="50" t="s">
        <v>239</v>
      </c>
      <c r="C184" s="14" t="s">
        <v>240</v>
      </c>
      <c r="D184" s="22" t="s">
        <v>125</v>
      </c>
      <c r="E184" s="304"/>
      <c r="F184" s="238">
        <f>H182</f>
        <v>50000</v>
      </c>
      <c r="G184" s="38"/>
      <c r="H184" s="25">
        <f t="shared" si="6"/>
        <v>0</v>
      </c>
    </row>
    <row r="185" spans="2:8">
      <c r="B185" s="50"/>
      <c r="C185" s="14"/>
      <c r="D185" s="22"/>
      <c r="E185" s="304"/>
      <c r="F185" s="22"/>
      <c r="G185" s="38"/>
      <c r="H185" s="25" t="str">
        <f t="shared" si="6"/>
        <v/>
      </c>
    </row>
    <row r="186" spans="2:8" ht="51">
      <c r="B186" s="50" t="s">
        <v>241</v>
      </c>
      <c r="C186" s="14" t="s">
        <v>242</v>
      </c>
      <c r="D186" s="22" t="s">
        <v>230</v>
      </c>
      <c r="E186" s="304"/>
      <c r="F186" s="22">
        <v>1</v>
      </c>
      <c r="G186" s="38">
        <v>500000</v>
      </c>
      <c r="H186" s="25">
        <f t="shared" si="6"/>
        <v>500000</v>
      </c>
    </row>
    <row r="187" spans="2:8">
      <c r="B187" s="50"/>
      <c r="C187" s="14"/>
      <c r="D187" s="22"/>
      <c r="E187" s="304"/>
      <c r="F187" s="22"/>
      <c r="G187" s="38"/>
      <c r="H187" s="25" t="str">
        <f t="shared" si="6"/>
        <v/>
      </c>
    </row>
    <row r="188" spans="2:8" ht="25.5">
      <c r="B188" s="50" t="s">
        <v>243</v>
      </c>
      <c r="C188" s="14" t="s">
        <v>244</v>
      </c>
      <c r="D188" s="22" t="s">
        <v>125</v>
      </c>
      <c r="E188" s="304"/>
      <c r="F188" s="238">
        <f>H186</f>
        <v>500000</v>
      </c>
      <c r="G188" s="38"/>
      <c r="H188" s="25">
        <f t="shared" si="6"/>
        <v>0</v>
      </c>
    </row>
    <row r="189" spans="2:8">
      <c r="B189" s="50"/>
      <c r="C189" s="14"/>
      <c r="D189" s="22"/>
      <c r="E189" s="383"/>
      <c r="F189" s="22"/>
      <c r="G189" s="38"/>
      <c r="H189" s="25" t="str">
        <f t="shared" si="6"/>
        <v/>
      </c>
    </row>
    <row r="190" spans="2:8" ht="51" hidden="1">
      <c r="B190" s="50" t="s">
        <v>245</v>
      </c>
      <c r="C190" s="14" t="s">
        <v>246</v>
      </c>
      <c r="D190" s="22" t="s">
        <v>230</v>
      </c>
      <c r="E190" s="304"/>
      <c r="F190" s="22"/>
      <c r="G190" s="38"/>
      <c r="H190" s="25">
        <f t="shared" si="6"/>
        <v>0</v>
      </c>
    </row>
    <row r="191" spans="2:8" hidden="1">
      <c r="B191" s="50"/>
      <c r="C191" s="14"/>
      <c r="D191" s="22"/>
      <c r="E191" s="304"/>
      <c r="F191" s="22"/>
      <c r="G191" s="38"/>
      <c r="H191" s="25" t="str">
        <f t="shared" si="6"/>
        <v/>
      </c>
    </row>
    <row r="192" spans="2:8" ht="25.5" hidden="1">
      <c r="B192" s="50" t="s">
        <v>247</v>
      </c>
      <c r="C192" s="14" t="s">
        <v>248</v>
      </c>
      <c r="D192" s="22" t="s">
        <v>125</v>
      </c>
      <c r="E192" s="304"/>
      <c r="F192" s="22"/>
      <c r="G192" s="38"/>
      <c r="H192" s="25">
        <f t="shared" si="6"/>
        <v>0</v>
      </c>
    </row>
    <row r="193" spans="2:8" hidden="1">
      <c r="B193" s="50"/>
      <c r="C193" s="14"/>
      <c r="D193" s="22"/>
      <c r="E193" s="304"/>
      <c r="F193" s="22"/>
      <c r="G193" s="38"/>
      <c r="H193" s="25" t="str">
        <f t="shared" si="6"/>
        <v/>
      </c>
    </row>
    <row r="194" spans="2:8" ht="38.25" hidden="1">
      <c r="B194" s="50" t="s">
        <v>249</v>
      </c>
      <c r="C194" s="14" t="s">
        <v>250</v>
      </c>
      <c r="D194" s="22" t="s">
        <v>230</v>
      </c>
      <c r="E194" s="304"/>
      <c r="F194" s="22"/>
      <c r="G194" s="38"/>
      <c r="H194" s="25">
        <f t="shared" si="6"/>
        <v>0</v>
      </c>
    </row>
    <row r="195" spans="2:8" hidden="1">
      <c r="B195" s="50"/>
      <c r="C195" s="14"/>
      <c r="D195" s="22"/>
      <c r="E195" s="304"/>
      <c r="F195" s="22"/>
      <c r="G195" s="38"/>
      <c r="H195" s="25" t="str">
        <f t="shared" si="6"/>
        <v/>
      </c>
    </row>
    <row r="196" spans="2:8" ht="25.5" hidden="1">
      <c r="B196" s="50" t="s">
        <v>251</v>
      </c>
      <c r="C196" s="14" t="s">
        <v>252</v>
      </c>
      <c r="D196" s="22" t="s">
        <v>125</v>
      </c>
      <c r="E196" s="304"/>
      <c r="F196" s="22"/>
      <c r="G196" s="38"/>
      <c r="H196" s="25">
        <f t="shared" si="6"/>
        <v>0</v>
      </c>
    </row>
    <row r="197" spans="2:8" hidden="1">
      <c r="B197" s="50"/>
      <c r="C197" s="14"/>
      <c r="D197" s="22"/>
      <c r="E197" s="304"/>
      <c r="F197" s="22"/>
      <c r="G197" s="38"/>
      <c r="H197" s="25" t="str">
        <f t="shared" si="6"/>
        <v/>
      </c>
    </row>
    <row r="198" spans="2:8" ht="63.75" hidden="1">
      <c r="B198" s="50" t="s">
        <v>253</v>
      </c>
      <c r="C198" s="14" t="s">
        <v>254</v>
      </c>
      <c r="D198" s="22" t="s">
        <v>230</v>
      </c>
      <c r="E198" s="304"/>
      <c r="F198" s="22"/>
      <c r="G198" s="38"/>
      <c r="H198" s="25">
        <f t="shared" si="6"/>
        <v>0</v>
      </c>
    </row>
    <row r="199" spans="2:8" hidden="1">
      <c r="B199" s="50"/>
      <c r="C199" s="14"/>
      <c r="D199" s="22"/>
      <c r="E199" s="304"/>
      <c r="F199" s="22"/>
      <c r="G199" s="38"/>
      <c r="H199" s="25" t="str">
        <f t="shared" si="6"/>
        <v/>
      </c>
    </row>
    <row r="200" spans="2:8" ht="25.5" hidden="1">
      <c r="B200" s="50" t="s">
        <v>255</v>
      </c>
      <c r="C200" s="14" t="s">
        <v>256</v>
      </c>
      <c r="D200" s="22" t="s">
        <v>125</v>
      </c>
      <c r="E200" s="304"/>
      <c r="F200" s="22"/>
      <c r="G200" s="38"/>
      <c r="H200" s="25">
        <f t="shared" si="6"/>
        <v>0</v>
      </c>
    </row>
    <row r="201" spans="2:8" hidden="1">
      <c r="B201" s="50"/>
      <c r="C201" s="14"/>
      <c r="D201" s="22"/>
      <c r="E201" s="304"/>
      <c r="F201" s="22"/>
      <c r="G201" s="38"/>
      <c r="H201" s="25" t="str">
        <f t="shared" si="6"/>
        <v/>
      </c>
    </row>
    <row r="202" spans="2:8" hidden="1">
      <c r="B202" s="50"/>
      <c r="C202" s="14"/>
      <c r="D202" s="22"/>
      <c r="E202" s="304"/>
      <c r="F202" s="22"/>
      <c r="G202" s="38"/>
      <c r="H202" s="25" t="str">
        <f t="shared" si="6"/>
        <v/>
      </c>
    </row>
    <row r="203" spans="2:8" s="28" customFormat="1" ht="20.100000000000001" customHeight="1">
      <c r="B203" s="82" t="str">
        <f>$B$10</f>
        <v>C1.4</v>
      </c>
      <c r="C203" s="30" t="s">
        <v>80</v>
      </c>
      <c r="D203" s="31"/>
      <c r="E203" s="383"/>
      <c r="F203" s="32"/>
      <c r="G203" s="31"/>
      <c r="H203" s="33">
        <f>SUM(H157:H202)</f>
        <v>1145000</v>
      </c>
    </row>
    <row r="204" spans="2:8">
      <c r="B204" s="661" t="str">
        <f>Client1</f>
        <v>Province of KwaZulu-Natal</v>
      </c>
      <c r="C204" s="661"/>
      <c r="D204" s="661"/>
      <c r="E204" s="304"/>
      <c r="F204" s="659" t="str">
        <f>"Contract No. "&amp;ContractNo</f>
        <v>Contract No. ZNB02213/0000/00/HOD/INF/23/T</v>
      </c>
      <c r="G204" s="659"/>
      <c r="H204" s="659"/>
    </row>
    <row r="205" spans="2:8">
      <c r="B205" s="661" t="str">
        <f>Client2</f>
        <v>Department of Transport</v>
      </c>
      <c r="C205" s="661"/>
      <c r="D205" s="661"/>
      <c r="E205" s="304"/>
      <c r="F205" s="659"/>
      <c r="G205" s="659"/>
      <c r="H205" s="659"/>
    </row>
    <row r="206" spans="2:8">
      <c r="B206" s="662"/>
      <c r="C206" s="662"/>
      <c r="D206" s="662"/>
      <c r="E206" s="304"/>
      <c r="F206" s="660"/>
      <c r="G206" s="660"/>
      <c r="H206" s="660"/>
    </row>
    <row r="207" spans="2:8">
      <c r="B207" s="670" t="s">
        <v>148</v>
      </c>
      <c r="C207" s="671"/>
      <c r="D207" s="671"/>
      <c r="E207" s="671"/>
      <c r="F207" s="671"/>
      <c r="G207" s="671"/>
      <c r="H207" s="673">
        <f>H136</f>
        <v>0</v>
      </c>
    </row>
    <row r="208" spans="2:8">
      <c r="B208" s="663" t="str">
        <f>ContractDescription</f>
        <v>THE CONSTRUCTION OF MKUZE RIVER BRIDGE NO.3801 AT KM 27+440 ON MAIN ROAD P52-3 IN ZULULAND UNDER EMPANGENI REGION.</v>
      </c>
      <c r="C208" s="664"/>
      <c r="D208" s="664"/>
      <c r="E208" s="664"/>
      <c r="F208" s="664"/>
      <c r="G208" s="664"/>
      <c r="H208" s="659"/>
    </row>
    <row r="209" spans="2:8">
      <c r="B209" s="663"/>
      <c r="C209" s="664"/>
      <c r="D209" s="664"/>
      <c r="E209" s="664"/>
      <c r="F209" s="664"/>
      <c r="G209" s="664"/>
      <c r="H209" s="659"/>
    </row>
    <row r="210" spans="2:8">
      <c r="B210" s="665"/>
      <c r="C210" s="666"/>
      <c r="D210" s="666"/>
      <c r="E210" s="666"/>
      <c r="F210" s="666"/>
      <c r="G210" s="666"/>
      <c r="H210" s="660"/>
    </row>
    <row r="211" spans="2:8" s="9" customFormat="1" ht="24.95" customHeight="1">
      <c r="B211" s="76" t="s">
        <v>49</v>
      </c>
      <c r="C211" s="11" t="s">
        <v>50</v>
      </c>
      <c r="D211" s="11" t="s">
        <v>51</v>
      </c>
      <c r="E211" s="331" t="s">
        <v>52</v>
      </c>
      <c r="F211" s="11" t="s">
        <v>53</v>
      </c>
      <c r="G211" s="11" t="s">
        <v>54</v>
      </c>
      <c r="H211" s="11" t="s">
        <v>55</v>
      </c>
    </row>
    <row r="212" spans="2:8" s="28" customFormat="1" ht="20.100000000000001" customHeight="1">
      <c r="B212" s="82"/>
      <c r="C212" s="30" t="s">
        <v>149</v>
      </c>
      <c r="D212" s="31"/>
      <c r="E212" s="370"/>
      <c r="F212" s="32"/>
      <c r="G212" s="31"/>
      <c r="H212" s="277">
        <f>H203</f>
        <v>1145000</v>
      </c>
    </row>
    <row r="213" spans="2:8">
      <c r="B213" s="74"/>
      <c r="C213" s="103"/>
      <c r="D213" s="104"/>
      <c r="E213" s="304"/>
      <c r="F213" s="104"/>
      <c r="G213" s="105"/>
      <c r="H213" s="278" t="str">
        <f t="shared" ref="H213:H246" si="7">IF(D213="","",F213*G213)</f>
        <v/>
      </c>
    </row>
    <row r="214" spans="2:8" ht="25.5">
      <c r="B214" s="50" t="s">
        <v>257</v>
      </c>
      <c r="C214" s="14" t="s">
        <v>258</v>
      </c>
      <c r="D214" s="22"/>
      <c r="E214" s="304"/>
      <c r="F214" s="22"/>
      <c r="G214" s="38"/>
      <c r="H214" s="278" t="str">
        <f t="shared" si="7"/>
        <v/>
      </c>
    </row>
    <row r="215" spans="2:8">
      <c r="B215" s="50"/>
      <c r="C215" s="14"/>
      <c r="D215" s="22"/>
      <c r="E215" s="304"/>
      <c r="F215" s="22"/>
      <c r="G215" s="38"/>
      <c r="H215" s="278" t="str">
        <f t="shared" si="7"/>
        <v/>
      </c>
    </row>
    <row r="216" spans="2:8">
      <c r="B216" s="50" t="s">
        <v>259</v>
      </c>
      <c r="C216" s="14" t="s">
        <v>260</v>
      </c>
      <c r="D216" s="22" t="s">
        <v>261</v>
      </c>
      <c r="E216" s="304"/>
      <c r="F216" s="22">
        <v>1</v>
      </c>
      <c r="G216" s="38"/>
      <c r="H216" s="278">
        <f t="shared" si="7"/>
        <v>0</v>
      </c>
    </row>
    <row r="217" spans="2:8">
      <c r="B217" s="50"/>
      <c r="C217" s="14"/>
      <c r="D217" s="22"/>
      <c r="E217" s="304"/>
      <c r="F217" s="22"/>
      <c r="G217" s="38"/>
      <c r="H217" s="278" t="str">
        <f t="shared" si="7"/>
        <v/>
      </c>
    </row>
    <row r="218" spans="2:8">
      <c r="B218" s="50" t="s">
        <v>262</v>
      </c>
      <c r="C218" s="14" t="s">
        <v>263</v>
      </c>
      <c r="D218" s="22" t="s">
        <v>62</v>
      </c>
      <c r="E218" s="304"/>
      <c r="F218" s="22">
        <v>30</v>
      </c>
      <c r="G218" s="38"/>
      <c r="H218" s="278">
        <f t="shared" si="7"/>
        <v>0</v>
      </c>
    </row>
    <row r="219" spans="2:8">
      <c r="B219" s="50"/>
      <c r="C219" s="14"/>
      <c r="D219" s="22"/>
      <c r="E219" s="304"/>
      <c r="F219" s="22"/>
      <c r="G219" s="38"/>
      <c r="H219" s="278" t="str">
        <f t="shared" si="7"/>
        <v/>
      </c>
    </row>
    <row r="220" spans="2:8">
      <c r="B220" s="50" t="s">
        <v>264</v>
      </c>
      <c r="C220" s="14" t="s">
        <v>265</v>
      </c>
      <c r="D220" s="22"/>
      <c r="E220" s="304"/>
      <c r="F220" s="22"/>
      <c r="G220" s="38"/>
      <c r="H220" s="278" t="str">
        <f t="shared" si="7"/>
        <v/>
      </c>
    </row>
    <row r="221" spans="2:8">
      <c r="B221" s="50"/>
      <c r="C221" s="14"/>
      <c r="D221" s="22"/>
      <c r="E221" s="304"/>
      <c r="F221" s="22"/>
      <c r="G221" s="38"/>
      <c r="H221" s="278" t="str">
        <f t="shared" si="7"/>
        <v/>
      </c>
    </row>
    <row r="222" spans="2:8">
      <c r="B222" s="50" t="s">
        <v>266</v>
      </c>
      <c r="C222" s="14" t="s">
        <v>267</v>
      </c>
      <c r="D222" s="22" t="s">
        <v>62</v>
      </c>
      <c r="E222" s="304"/>
      <c r="F222" s="22">
        <v>30</v>
      </c>
      <c r="G222" s="38"/>
      <c r="H222" s="278">
        <f t="shared" si="7"/>
        <v>0</v>
      </c>
    </row>
    <row r="223" spans="2:8">
      <c r="B223" s="50"/>
      <c r="C223" s="14"/>
      <c r="D223" s="22"/>
      <c r="E223" s="304"/>
      <c r="F223" s="22"/>
      <c r="G223" s="38"/>
      <c r="H223" s="278" t="str">
        <f t="shared" si="7"/>
        <v/>
      </c>
    </row>
    <row r="224" spans="2:8">
      <c r="B224" s="50" t="s">
        <v>268</v>
      </c>
      <c r="C224" s="14" t="s">
        <v>269</v>
      </c>
      <c r="D224" s="22"/>
      <c r="E224" s="304"/>
      <c r="F224" s="22"/>
      <c r="G224" s="38"/>
      <c r="H224" s="278" t="str">
        <f t="shared" si="7"/>
        <v/>
      </c>
    </row>
    <row r="225" spans="2:8">
      <c r="B225" s="50"/>
      <c r="C225" s="14"/>
      <c r="D225" s="22"/>
      <c r="E225" s="304"/>
      <c r="F225" s="22"/>
      <c r="G225" s="38"/>
      <c r="H225" s="278" t="str">
        <f t="shared" si="7"/>
        <v/>
      </c>
    </row>
    <row r="226" spans="2:8" ht="38.25">
      <c r="B226" s="50" t="s">
        <v>270</v>
      </c>
      <c r="C226" s="14" t="s">
        <v>271</v>
      </c>
      <c r="D226" s="22" t="s">
        <v>272</v>
      </c>
      <c r="E226" s="304"/>
      <c r="F226" s="22">
        <v>30</v>
      </c>
      <c r="G226" s="38"/>
      <c r="H226" s="278">
        <f t="shared" si="7"/>
        <v>0</v>
      </c>
    </row>
    <row r="227" spans="2:8">
      <c r="B227" s="50"/>
      <c r="C227" s="14"/>
      <c r="D227" s="22"/>
      <c r="E227" s="304"/>
      <c r="F227" s="22"/>
      <c r="G227" s="38"/>
      <c r="H227" s="278" t="str">
        <f t="shared" si="7"/>
        <v/>
      </c>
    </row>
    <row r="228" spans="2:8">
      <c r="B228" s="50" t="s">
        <v>273</v>
      </c>
      <c r="C228" s="14" t="s">
        <v>274</v>
      </c>
      <c r="D228" s="22" t="s">
        <v>275</v>
      </c>
      <c r="E228" s="304"/>
      <c r="F228" s="22">
        <v>2200</v>
      </c>
      <c r="G228" s="38"/>
      <c r="H228" s="278">
        <f t="shared" si="7"/>
        <v>0</v>
      </c>
    </row>
    <row r="229" spans="2:8">
      <c r="B229" s="50"/>
      <c r="C229" s="14"/>
      <c r="D229" s="22"/>
      <c r="E229" s="304"/>
      <c r="F229" s="22"/>
      <c r="G229" s="38"/>
      <c r="H229" s="278" t="str">
        <f t="shared" si="7"/>
        <v/>
      </c>
    </row>
    <row r="230" spans="2:8" ht="25.5">
      <c r="B230" s="50" t="s">
        <v>276</v>
      </c>
      <c r="C230" s="14" t="s">
        <v>277</v>
      </c>
      <c r="D230" s="22"/>
      <c r="E230" s="304"/>
      <c r="F230" s="22"/>
      <c r="G230" s="38"/>
      <c r="H230" s="278" t="str">
        <f t="shared" si="7"/>
        <v/>
      </c>
    </row>
    <row r="231" spans="2:8">
      <c r="B231" s="50"/>
      <c r="C231" s="14"/>
      <c r="D231" s="22"/>
      <c r="E231" s="304"/>
      <c r="F231" s="22"/>
      <c r="G231" s="38"/>
      <c r="H231" s="278" t="str">
        <f t="shared" si="7"/>
        <v/>
      </c>
    </row>
    <row r="232" spans="2:8" ht="38.25">
      <c r="B232" s="50" t="s">
        <v>278</v>
      </c>
      <c r="C232" s="14" t="s">
        <v>279</v>
      </c>
      <c r="D232" s="22" t="s">
        <v>69</v>
      </c>
      <c r="E232" s="304"/>
      <c r="F232" s="22">
        <v>1</v>
      </c>
      <c r="G232" s="38"/>
      <c r="H232" s="278">
        <f t="shared" si="7"/>
        <v>0</v>
      </c>
    </row>
    <row r="233" spans="2:8">
      <c r="B233" s="50"/>
      <c r="C233" s="14"/>
      <c r="D233" s="22"/>
      <c r="E233" s="304"/>
      <c r="F233" s="22"/>
      <c r="G233" s="38"/>
      <c r="H233" s="278" t="str">
        <f t="shared" si="7"/>
        <v/>
      </c>
    </row>
    <row r="234" spans="2:8" ht="38.25">
      <c r="B234" s="50" t="s">
        <v>280</v>
      </c>
      <c r="C234" s="14" t="s">
        <v>281</v>
      </c>
      <c r="D234" s="22" t="s">
        <v>62</v>
      </c>
      <c r="E234" s="304"/>
      <c r="F234" s="22">
        <v>30</v>
      </c>
      <c r="G234" s="38"/>
      <c r="H234" s="278">
        <f t="shared" si="7"/>
        <v>0</v>
      </c>
    </row>
    <row r="235" spans="2:8" hidden="1">
      <c r="B235" s="50"/>
      <c r="C235" s="14"/>
      <c r="D235" s="22"/>
      <c r="E235" s="309"/>
      <c r="F235" s="22"/>
      <c r="G235" s="38"/>
      <c r="H235" s="278" t="str">
        <f t="shared" si="7"/>
        <v/>
      </c>
    </row>
    <row r="236" spans="2:8" ht="25.5" hidden="1">
      <c r="B236" s="50" t="s">
        <v>282</v>
      </c>
      <c r="C236" s="14" t="s">
        <v>283</v>
      </c>
      <c r="D236" s="359" t="s">
        <v>69</v>
      </c>
      <c r="E236" s="372"/>
      <c r="F236" s="360"/>
      <c r="G236" s="38"/>
      <c r="H236" s="278">
        <f t="shared" si="7"/>
        <v>0</v>
      </c>
    </row>
    <row r="237" spans="2:8" hidden="1">
      <c r="B237" s="50"/>
      <c r="C237" s="14"/>
      <c r="D237" s="22"/>
      <c r="F237" s="22"/>
      <c r="G237" s="38"/>
      <c r="H237" s="278" t="str">
        <f t="shared" si="7"/>
        <v/>
      </c>
    </row>
    <row r="238" spans="2:8" ht="38.25" hidden="1">
      <c r="B238" s="50" t="s">
        <v>284</v>
      </c>
      <c r="C238" s="14" t="s">
        <v>285</v>
      </c>
      <c r="D238" s="22" t="s">
        <v>62</v>
      </c>
      <c r="F238" s="22"/>
      <c r="G238" s="38"/>
      <c r="H238" s="278">
        <f t="shared" si="7"/>
        <v>0</v>
      </c>
    </row>
    <row r="239" spans="2:8" hidden="1">
      <c r="B239" s="50"/>
      <c r="C239" s="14"/>
      <c r="D239" s="22"/>
      <c r="F239" s="22"/>
      <c r="G239" s="38"/>
      <c r="H239" s="278" t="str">
        <f t="shared" si="7"/>
        <v/>
      </c>
    </row>
    <row r="240" spans="2:8" ht="38.25" hidden="1">
      <c r="B240" s="50" t="s">
        <v>286</v>
      </c>
      <c r="C240" s="14" t="s">
        <v>287</v>
      </c>
      <c r="D240" s="22" t="s">
        <v>69</v>
      </c>
      <c r="F240" s="22"/>
      <c r="G240" s="38"/>
      <c r="H240" s="278">
        <f t="shared" si="7"/>
        <v>0</v>
      </c>
    </row>
    <row r="241" spans="2:8" hidden="1">
      <c r="B241" s="50"/>
      <c r="C241" s="14"/>
      <c r="D241" s="22"/>
      <c r="F241" s="22"/>
      <c r="G241" s="38"/>
      <c r="H241" s="278" t="str">
        <f t="shared" si="7"/>
        <v/>
      </c>
    </row>
    <row r="242" spans="2:8" ht="38.25" hidden="1">
      <c r="B242" s="50" t="s">
        <v>288</v>
      </c>
      <c r="C242" s="14" t="s">
        <v>289</v>
      </c>
      <c r="D242" s="22" t="s">
        <v>62</v>
      </c>
      <c r="F242" s="22"/>
      <c r="G242" s="38"/>
      <c r="H242" s="278">
        <f t="shared" si="7"/>
        <v>0</v>
      </c>
    </row>
    <row r="243" spans="2:8" hidden="1">
      <c r="B243" s="50"/>
      <c r="C243" s="14"/>
      <c r="D243" s="22"/>
      <c r="F243" s="22"/>
      <c r="G243" s="38"/>
      <c r="H243" s="278" t="str">
        <f t="shared" si="7"/>
        <v/>
      </c>
    </row>
    <row r="244" spans="2:8" hidden="1">
      <c r="B244" s="50"/>
      <c r="C244" s="14"/>
      <c r="D244" s="22"/>
      <c r="F244" s="22"/>
      <c r="G244" s="38"/>
      <c r="H244" s="278" t="str">
        <f t="shared" si="7"/>
        <v/>
      </c>
    </row>
    <row r="245" spans="2:8" hidden="1">
      <c r="B245" s="50"/>
      <c r="C245" s="14"/>
      <c r="D245" s="22"/>
      <c r="F245" s="22"/>
      <c r="G245" s="38"/>
      <c r="H245" s="278" t="str">
        <f t="shared" si="7"/>
        <v/>
      </c>
    </row>
    <row r="246" spans="2:8" ht="12" hidden="1" customHeight="1">
      <c r="B246" s="50"/>
      <c r="C246" s="14"/>
      <c r="D246" s="22"/>
      <c r="F246" s="22"/>
      <c r="G246" s="38"/>
      <c r="H246" s="278" t="str">
        <f t="shared" si="7"/>
        <v/>
      </c>
    </row>
    <row r="247" spans="2:8" hidden="1">
      <c r="B247" s="50"/>
      <c r="C247" s="14"/>
      <c r="D247" s="22"/>
      <c r="F247" s="22"/>
      <c r="G247" s="38"/>
      <c r="H247" s="278"/>
    </row>
    <row r="248" spans="2:8" hidden="1">
      <c r="B248" s="50"/>
      <c r="C248" s="14"/>
      <c r="D248" s="22"/>
      <c r="F248" s="22"/>
      <c r="G248" s="38"/>
      <c r="H248" s="278" t="str">
        <f t="shared" ref="H248:H263" si="8">IF(D248="","",F248*G248)</f>
        <v/>
      </c>
    </row>
    <row r="249" spans="2:8" hidden="1">
      <c r="B249" s="50"/>
      <c r="C249" s="14"/>
      <c r="D249" s="22"/>
      <c r="F249" s="22"/>
      <c r="G249" s="38"/>
      <c r="H249" s="278" t="str">
        <f t="shared" si="8"/>
        <v/>
      </c>
    </row>
    <row r="250" spans="2:8" hidden="1">
      <c r="B250" s="50"/>
      <c r="C250" s="14"/>
      <c r="D250" s="22"/>
      <c r="F250" s="22"/>
      <c r="G250" s="38"/>
      <c r="H250" s="278" t="str">
        <f t="shared" si="8"/>
        <v/>
      </c>
    </row>
    <row r="251" spans="2:8" hidden="1">
      <c r="B251" s="50"/>
      <c r="C251" s="14"/>
      <c r="D251" s="22"/>
      <c r="F251" s="22"/>
      <c r="G251" s="38"/>
      <c r="H251" s="278" t="str">
        <f t="shared" si="8"/>
        <v/>
      </c>
    </row>
    <row r="252" spans="2:8" hidden="1">
      <c r="B252" s="50"/>
      <c r="C252" s="14"/>
      <c r="D252" s="22"/>
      <c r="F252" s="22"/>
      <c r="G252" s="38"/>
      <c r="H252" s="278" t="str">
        <f t="shared" si="8"/>
        <v/>
      </c>
    </row>
    <row r="253" spans="2:8" hidden="1">
      <c r="B253" s="50"/>
      <c r="C253" s="14"/>
      <c r="D253" s="22"/>
      <c r="F253" s="22"/>
      <c r="G253" s="38"/>
      <c r="H253" s="278" t="str">
        <f t="shared" si="8"/>
        <v/>
      </c>
    </row>
    <row r="254" spans="2:8" hidden="1">
      <c r="B254" s="50"/>
      <c r="C254" s="14"/>
      <c r="D254" s="22"/>
      <c r="F254" s="22"/>
      <c r="G254" s="38"/>
      <c r="H254" s="278" t="str">
        <f t="shared" si="8"/>
        <v/>
      </c>
    </row>
    <row r="255" spans="2:8" hidden="1">
      <c r="B255" s="50"/>
      <c r="C255" s="14"/>
      <c r="D255" s="22"/>
      <c r="F255" s="22"/>
      <c r="G255" s="38"/>
      <c r="H255" s="278" t="str">
        <f t="shared" si="8"/>
        <v/>
      </c>
    </row>
    <row r="256" spans="2:8">
      <c r="B256" s="50"/>
      <c r="C256" s="14"/>
      <c r="D256" s="22"/>
      <c r="F256" s="22"/>
      <c r="G256" s="38"/>
      <c r="H256" s="278" t="str">
        <f t="shared" si="8"/>
        <v/>
      </c>
    </row>
    <row r="257" spans="2:8">
      <c r="B257" s="50"/>
      <c r="C257" s="14"/>
      <c r="D257" s="22"/>
      <c r="F257" s="22"/>
      <c r="G257" s="38"/>
      <c r="H257" s="278" t="str">
        <f t="shared" si="8"/>
        <v/>
      </c>
    </row>
    <row r="258" spans="2:8" hidden="1">
      <c r="B258" s="50"/>
      <c r="C258" s="14"/>
      <c r="D258" s="22"/>
      <c r="F258" s="22"/>
      <c r="G258" s="38"/>
      <c r="H258" s="278" t="str">
        <f t="shared" si="8"/>
        <v/>
      </c>
    </row>
    <row r="259" spans="2:8" hidden="1">
      <c r="B259" s="50"/>
      <c r="C259" s="14"/>
      <c r="D259" s="22"/>
      <c r="F259" s="22"/>
      <c r="G259" s="38"/>
      <c r="H259" s="278" t="str">
        <f t="shared" si="8"/>
        <v/>
      </c>
    </row>
    <row r="260" spans="2:8" hidden="1">
      <c r="B260" s="50"/>
      <c r="C260" s="14"/>
      <c r="D260" s="22"/>
      <c r="F260" s="22"/>
      <c r="G260" s="38"/>
      <c r="H260" s="278" t="str">
        <f t="shared" si="8"/>
        <v/>
      </c>
    </row>
    <row r="261" spans="2:8" hidden="1">
      <c r="B261" s="50"/>
      <c r="C261" s="14"/>
      <c r="D261" s="22"/>
      <c r="F261" s="22"/>
      <c r="G261" s="38"/>
      <c r="H261" s="278" t="str">
        <f t="shared" si="8"/>
        <v/>
      </c>
    </row>
    <row r="262" spans="2:8">
      <c r="B262" s="50"/>
      <c r="C262" s="14"/>
      <c r="D262" s="22"/>
      <c r="F262" s="22"/>
      <c r="G262" s="38"/>
      <c r="H262" s="278" t="str">
        <f t="shared" si="8"/>
        <v/>
      </c>
    </row>
    <row r="263" spans="2:8">
      <c r="B263" s="50"/>
      <c r="C263" s="14"/>
      <c r="D263" s="22"/>
      <c r="E263" s="357"/>
      <c r="F263" s="22"/>
      <c r="G263" s="38"/>
      <c r="H263" s="278" t="str">
        <f t="shared" si="8"/>
        <v/>
      </c>
    </row>
    <row r="264" spans="2:8" s="28" customFormat="1" ht="24.95" customHeight="1">
      <c r="B264" s="29" t="str">
        <f>B10</f>
        <v>C1.4</v>
      </c>
      <c r="C264" s="30" t="s">
        <v>94</v>
      </c>
      <c r="D264" s="31"/>
      <c r="E264" s="311"/>
      <c r="F264" s="32"/>
      <c r="G264" s="31"/>
      <c r="H264" s="277">
        <f>SUM(H212:H263)</f>
        <v>1145000</v>
      </c>
    </row>
  </sheetData>
  <mergeCells count="25">
    <mergeCell ref="B207:G207"/>
    <mergeCell ref="H207:H210"/>
    <mergeCell ref="B208:G210"/>
    <mergeCell ref="B152:G152"/>
    <mergeCell ref="H152:H155"/>
    <mergeCell ref="B153:G155"/>
    <mergeCell ref="B204:D204"/>
    <mergeCell ref="F204:H206"/>
    <mergeCell ref="B205:D205"/>
    <mergeCell ref="B206:D206"/>
    <mergeCell ref="B75:G75"/>
    <mergeCell ref="H75:H78"/>
    <mergeCell ref="B76:G78"/>
    <mergeCell ref="B149:D149"/>
    <mergeCell ref="F149:H151"/>
    <mergeCell ref="B150:D150"/>
    <mergeCell ref="B151:D151"/>
    <mergeCell ref="F1:H1"/>
    <mergeCell ref="B5:G7"/>
    <mergeCell ref="H4:H7"/>
    <mergeCell ref="B4:G4"/>
    <mergeCell ref="B72:D72"/>
    <mergeCell ref="F72:H74"/>
    <mergeCell ref="B73:D73"/>
    <mergeCell ref="B74:D7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3" manualBreakCount="3">
    <brk id="71" max="16383" man="1"/>
    <brk id="148" max="7" man="1"/>
    <brk id="20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120"/>
  <sheetViews>
    <sheetView view="pageBreakPreview" topLeftCell="B1" zoomScaleNormal="100" zoomScaleSheetLayoutView="100" zoomScalePageLayoutView="125" workbookViewId="0">
      <selection activeCell="C116" sqref="C116"/>
    </sheetView>
  </sheetViews>
  <sheetFormatPr defaultColWidth="6.85546875" defaultRowHeight="12.75"/>
  <cols>
    <col min="1" max="1" width="0.85546875" style="1" customWidth="1"/>
    <col min="2" max="2" width="9.140625" style="35" customWidth="1"/>
    <col min="3" max="3" width="42" style="3" customWidth="1"/>
    <col min="4" max="4" width="11.5703125" style="4" customWidth="1"/>
    <col min="5" max="5" width="4.42578125" style="299" customWidth="1"/>
    <col min="6" max="6" width="12.42578125" style="4" customWidth="1"/>
    <col min="7" max="7" width="12.85546875" style="1" customWidth="1"/>
    <col min="8" max="8" width="13.7109375" style="5" customWidth="1"/>
    <col min="9" max="16384" width="6.85546875" style="1"/>
  </cols>
  <sheetData>
    <row r="1" spans="2:8">
      <c r="B1" s="2" t="str">
        <f>Client1</f>
        <v>Province of KwaZulu-Natal</v>
      </c>
      <c r="F1" s="672" t="str">
        <f>"Contract No. "&amp;ContractNo</f>
        <v>Contract No. ZNB02213/0000/00/HOD/INF/23/T</v>
      </c>
      <c r="G1" s="672"/>
      <c r="H1" s="672"/>
    </row>
    <row r="2" spans="2:8">
      <c r="B2" s="98" t="str">
        <f>Client2</f>
        <v>Department of Transport</v>
      </c>
      <c r="E2" s="313"/>
    </row>
    <row r="3" spans="2:8">
      <c r="B3" s="79"/>
      <c r="C3" s="79"/>
      <c r="D3" s="80"/>
      <c r="E3" s="301"/>
      <c r="F3" s="80"/>
      <c r="G3" s="81"/>
      <c r="H3" s="99"/>
    </row>
    <row r="4" spans="2:8">
      <c r="B4" s="670" t="s">
        <v>48</v>
      </c>
      <c r="C4" s="671"/>
      <c r="D4" s="671"/>
      <c r="E4" s="671"/>
      <c r="F4" s="671"/>
      <c r="G4" s="671"/>
      <c r="H4" s="675" t="str">
        <f>"CHAPTER "&amp;B9</f>
        <v>CHAPTER C1.5</v>
      </c>
    </row>
    <row r="5" spans="2:8" ht="7.5" customHeight="1">
      <c r="B5" s="663" t="str">
        <f>ContractDescription</f>
        <v>THE CONSTRUCTION OF MKUZE RIVER BRIDGE NO.3801 AT KM 27+440 ON MAIN ROAD P52-3 IN ZULULAND UNDER EMPANGENI REGION.</v>
      </c>
      <c r="C5" s="664"/>
      <c r="D5" s="664"/>
      <c r="E5" s="664"/>
      <c r="F5" s="664"/>
      <c r="G5" s="664"/>
      <c r="H5" s="676"/>
    </row>
    <row r="6" spans="2:8" ht="12.75" customHeight="1">
      <c r="B6" s="663"/>
      <c r="C6" s="664"/>
      <c r="D6" s="664"/>
      <c r="E6" s="664"/>
      <c r="F6" s="664"/>
      <c r="G6" s="664"/>
      <c r="H6" s="676"/>
    </row>
    <row r="7" spans="2:8" ht="7.5" customHeight="1">
      <c r="B7" s="665"/>
      <c r="C7" s="666"/>
      <c r="D7" s="666"/>
      <c r="E7" s="666"/>
      <c r="F7" s="666"/>
      <c r="G7" s="666"/>
      <c r="H7" s="677"/>
    </row>
    <row r="8" spans="2:8" s="9" customFormat="1" ht="24.95" customHeight="1">
      <c r="B8" s="10" t="s">
        <v>49</v>
      </c>
      <c r="C8" s="11" t="s">
        <v>50</v>
      </c>
      <c r="D8" s="11" t="s">
        <v>51</v>
      </c>
      <c r="E8" s="331" t="s">
        <v>52</v>
      </c>
      <c r="F8" s="11" t="s">
        <v>53</v>
      </c>
      <c r="G8" s="11" t="s">
        <v>54</v>
      </c>
      <c r="H8" s="269" t="s">
        <v>55</v>
      </c>
    </row>
    <row r="9" spans="2:8">
      <c r="B9" s="74" t="s">
        <v>290</v>
      </c>
      <c r="C9" s="20" t="s">
        <v>291</v>
      </c>
      <c r="D9" s="359"/>
      <c r="E9" s="549"/>
      <c r="F9" s="360"/>
      <c r="G9" s="40"/>
      <c r="H9" s="25" t="str">
        <f t="shared" ref="H9:H15" si="0">IF(D9="","",F9*G9)</f>
        <v/>
      </c>
    </row>
    <row r="10" spans="2:8">
      <c r="B10" s="50"/>
      <c r="C10" s="14"/>
      <c r="D10" s="359"/>
      <c r="E10" s="454"/>
      <c r="F10" s="389"/>
      <c r="G10" s="38"/>
      <c r="H10" s="25" t="str">
        <f t="shared" si="0"/>
        <v/>
      </c>
    </row>
    <row r="11" spans="2:8">
      <c r="B11" s="50" t="s">
        <v>292</v>
      </c>
      <c r="C11" s="148" t="s">
        <v>293</v>
      </c>
      <c r="D11" s="359" t="s">
        <v>62</v>
      </c>
      <c r="E11" s="454"/>
      <c r="F11" s="389">
        <v>30</v>
      </c>
      <c r="G11" s="45"/>
      <c r="H11" s="25">
        <f t="shared" si="0"/>
        <v>0</v>
      </c>
    </row>
    <row r="12" spans="2:8">
      <c r="B12" s="50"/>
      <c r="C12" s="148"/>
      <c r="D12" s="359"/>
      <c r="E12" s="454"/>
      <c r="F12" s="389"/>
      <c r="G12" s="43"/>
      <c r="H12" s="25" t="str">
        <f t="shared" si="0"/>
        <v/>
      </c>
    </row>
    <row r="13" spans="2:8">
      <c r="B13" s="50" t="s">
        <v>294</v>
      </c>
      <c r="C13" s="148" t="s">
        <v>295</v>
      </c>
      <c r="D13" s="359" t="s">
        <v>62</v>
      </c>
      <c r="E13" s="454"/>
      <c r="F13" s="389">
        <v>30</v>
      </c>
      <c r="G13" s="45"/>
      <c r="H13" s="25">
        <f t="shared" si="0"/>
        <v>0</v>
      </c>
    </row>
    <row r="14" spans="2:8">
      <c r="B14" s="50"/>
      <c r="C14" s="14"/>
      <c r="D14" s="359"/>
      <c r="E14" s="454"/>
      <c r="F14" s="389"/>
      <c r="G14" s="40"/>
      <c r="H14" s="25" t="str">
        <f t="shared" si="0"/>
        <v/>
      </c>
    </row>
    <row r="15" spans="2:8">
      <c r="B15" s="50" t="s">
        <v>296</v>
      </c>
      <c r="C15" s="14" t="s">
        <v>297</v>
      </c>
      <c r="D15" s="359"/>
      <c r="E15" s="454"/>
      <c r="F15" s="389"/>
      <c r="G15" s="40"/>
      <c r="H15" s="25" t="str">
        <f t="shared" si="0"/>
        <v/>
      </c>
    </row>
    <row r="16" spans="2:8">
      <c r="B16" s="50"/>
      <c r="C16" s="14"/>
      <c r="D16" s="359"/>
      <c r="E16" s="454"/>
      <c r="F16" s="360"/>
      <c r="G16" s="48"/>
      <c r="H16" s="470" t="str">
        <f t="shared" ref="H16:H26" si="1">IF(D16="","",F16*G16)</f>
        <v/>
      </c>
    </row>
    <row r="17" spans="2:8" ht="25.5">
      <c r="B17" s="50" t="s">
        <v>298</v>
      </c>
      <c r="C17" s="14" t="s">
        <v>299</v>
      </c>
      <c r="D17" s="359" t="s">
        <v>275</v>
      </c>
      <c r="E17" s="454"/>
      <c r="F17" s="360">
        <v>1</v>
      </c>
      <c r="G17" s="48"/>
      <c r="H17" s="470">
        <f t="shared" si="1"/>
        <v>0</v>
      </c>
    </row>
    <row r="18" spans="2:8">
      <c r="B18" s="50"/>
      <c r="C18" s="14"/>
      <c r="D18" s="359"/>
      <c r="E18" s="550"/>
      <c r="F18" s="360"/>
      <c r="G18" s="48"/>
      <c r="H18" s="470" t="str">
        <f t="shared" si="1"/>
        <v/>
      </c>
    </row>
    <row r="19" spans="2:8" ht="25.5">
      <c r="B19" s="50" t="s">
        <v>300</v>
      </c>
      <c r="C19" s="14" t="s">
        <v>301</v>
      </c>
      <c r="D19" s="359" t="s">
        <v>302</v>
      </c>
      <c r="E19" s="454"/>
      <c r="F19" s="360">
        <v>2500</v>
      </c>
      <c r="G19" s="48"/>
      <c r="H19" s="470">
        <f t="shared" si="1"/>
        <v>0</v>
      </c>
    </row>
    <row r="20" spans="2:8">
      <c r="B20" s="50"/>
      <c r="C20" s="14"/>
      <c r="D20" s="359"/>
      <c r="E20" s="454"/>
      <c r="F20" s="360"/>
      <c r="G20" s="38"/>
      <c r="H20" s="25" t="str">
        <f t="shared" si="1"/>
        <v/>
      </c>
    </row>
    <row r="21" spans="2:8" ht="25.5">
      <c r="B21" s="50" t="s">
        <v>303</v>
      </c>
      <c r="C21" s="14" t="s">
        <v>304</v>
      </c>
      <c r="D21" s="359" t="s">
        <v>122</v>
      </c>
      <c r="E21" s="454"/>
      <c r="F21" s="360">
        <v>1</v>
      </c>
      <c r="G21" s="38">
        <v>100000</v>
      </c>
      <c r="H21" s="25">
        <f t="shared" si="1"/>
        <v>100000</v>
      </c>
    </row>
    <row r="22" spans="2:8">
      <c r="B22" s="50"/>
      <c r="C22" s="14"/>
      <c r="D22" s="359"/>
      <c r="E22" s="454"/>
      <c r="F22" s="360"/>
      <c r="G22" s="38"/>
      <c r="H22" s="25" t="str">
        <f t="shared" si="1"/>
        <v/>
      </c>
    </row>
    <row r="23" spans="2:8" ht="25.5">
      <c r="B23" s="50" t="s">
        <v>305</v>
      </c>
      <c r="C23" s="14" t="s">
        <v>306</v>
      </c>
      <c r="D23" s="359" t="s">
        <v>125</v>
      </c>
      <c r="E23" s="454"/>
      <c r="F23" s="475">
        <f>H21</f>
        <v>100000</v>
      </c>
      <c r="G23" s="38"/>
      <c r="H23" s="25">
        <f t="shared" si="1"/>
        <v>0</v>
      </c>
    </row>
    <row r="24" spans="2:8">
      <c r="B24" s="50"/>
      <c r="C24" s="14"/>
      <c r="D24" s="359"/>
      <c r="E24" s="454"/>
      <c r="F24" s="360"/>
      <c r="G24" s="38"/>
      <c r="H24" s="25" t="str">
        <f t="shared" si="1"/>
        <v/>
      </c>
    </row>
    <row r="25" spans="2:8">
      <c r="B25" s="50" t="s">
        <v>307</v>
      </c>
      <c r="C25" s="14" t="s">
        <v>308</v>
      </c>
      <c r="D25" s="359"/>
      <c r="E25" s="454"/>
      <c r="F25" s="360"/>
      <c r="G25" s="38"/>
      <c r="H25" s="25" t="str">
        <f t="shared" si="1"/>
        <v/>
      </c>
    </row>
    <row r="26" spans="2:8">
      <c r="B26" s="50"/>
      <c r="C26" s="14"/>
      <c r="D26" s="359"/>
      <c r="E26" s="454"/>
      <c r="F26" s="360"/>
      <c r="G26" s="38"/>
      <c r="H26" s="25" t="str">
        <f t="shared" si="1"/>
        <v/>
      </c>
    </row>
    <row r="27" spans="2:8" ht="25.5">
      <c r="B27" s="50" t="s">
        <v>309</v>
      </c>
      <c r="C27" s="14" t="s">
        <v>310</v>
      </c>
      <c r="D27" s="359"/>
      <c r="E27" s="454"/>
      <c r="F27" s="360"/>
      <c r="G27" s="48"/>
      <c r="H27" s="25" t="str">
        <f t="shared" ref="H27:H49" si="2">IF(D27="","",F27*G27)</f>
        <v/>
      </c>
    </row>
    <row r="28" spans="2:8">
      <c r="B28" s="50"/>
      <c r="C28" s="14"/>
      <c r="D28" s="359"/>
      <c r="E28" s="454"/>
      <c r="F28" s="360"/>
      <c r="G28" s="48"/>
      <c r="H28" s="25" t="str">
        <f t="shared" si="2"/>
        <v/>
      </c>
    </row>
    <row r="29" spans="2:8" ht="25.5">
      <c r="B29" s="50" t="s">
        <v>311</v>
      </c>
      <c r="C29" s="14" t="s">
        <v>312</v>
      </c>
      <c r="D29" s="359" t="s">
        <v>109</v>
      </c>
      <c r="E29" s="454" t="s">
        <v>52</v>
      </c>
      <c r="F29" s="360">
        <v>350</v>
      </c>
      <c r="G29" s="48"/>
      <c r="H29" s="25">
        <f t="shared" si="2"/>
        <v>0</v>
      </c>
    </row>
    <row r="30" spans="2:8">
      <c r="B30" s="50"/>
      <c r="C30" s="14"/>
      <c r="D30" s="359"/>
      <c r="E30" s="454"/>
      <c r="F30" s="360"/>
      <c r="G30" s="48"/>
      <c r="H30" s="25" t="str">
        <f t="shared" si="2"/>
        <v/>
      </c>
    </row>
    <row r="31" spans="2:8" ht="25.5">
      <c r="B31" s="50" t="s">
        <v>313</v>
      </c>
      <c r="C31" s="14" t="s">
        <v>314</v>
      </c>
      <c r="D31" s="359" t="s">
        <v>109</v>
      </c>
      <c r="E31" s="454" t="s">
        <v>52</v>
      </c>
      <c r="F31" s="360">
        <v>1250</v>
      </c>
      <c r="G31" s="38"/>
      <c r="H31" s="25">
        <f t="shared" si="2"/>
        <v>0</v>
      </c>
    </row>
    <row r="32" spans="2:8">
      <c r="B32" s="50"/>
      <c r="C32" s="14"/>
      <c r="D32" s="359"/>
      <c r="E32" s="454"/>
      <c r="F32" s="360"/>
      <c r="G32" s="38"/>
      <c r="H32" s="25" t="str">
        <f t="shared" si="2"/>
        <v/>
      </c>
    </row>
    <row r="33" spans="2:8">
      <c r="B33" s="50" t="s">
        <v>315</v>
      </c>
      <c r="C33" s="14" t="s">
        <v>316</v>
      </c>
      <c r="D33" s="359" t="s">
        <v>109</v>
      </c>
      <c r="E33" s="454" t="s">
        <v>52</v>
      </c>
      <c r="F33" s="360">
        <v>300</v>
      </c>
      <c r="G33" s="38"/>
      <c r="H33" s="25">
        <f t="shared" si="2"/>
        <v>0</v>
      </c>
    </row>
    <row r="34" spans="2:8">
      <c r="B34" s="50"/>
      <c r="C34" s="14"/>
      <c r="D34" s="359"/>
      <c r="E34" s="454"/>
      <c r="F34" s="360"/>
      <c r="G34" s="38"/>
      <c r="H34" s="25" t="str">
        <f t="shared" si="2"/>
        <v/>
      </c>
    </row>
    <row r="35" spans="2:8">
      <c r="B35" s="50" t="s">
        <v>317</v>
      </c>
      <c r="C35" s="14" t="s">
        <v>318</v>
      </c>
      <c r="D35" s="359" t="s">
        <v>319</v>
      </c>
      <c r="E35" s="454" t="s">
        <v>52</v>
      </c>
      <c r="F35" s="360">
        <v>6894</v>
      </c>
      <c r="G35" s="48"/>
      <c r="H35" s="25">
        <f t="shared" si="2"/>
        <v>0</v>
      </c>
    </row>
    <row r="36" spans="2:8">
      <c r="B36" s="50"/>
      <c r="C36" s="148"/>
      <c r="D36" s="359"/>
      <c r="E36" s="454"/>
      <c r="F36" s="371"/>
      <c r="G36" s="38"/>
      <c r="H36" s="25" t="str">
        <f t="shared" si="2"/>
        <v/>
      </c>
    </row>
    <row r="37" spans="2:8">
      <c r="B37" s="50"/>
      <c r="C37" s="148"/>
      <c r="D37" s="359"/>
      <c r="E37" s="551"/>
      <c r="F37" s="584"/>
      <c r="G37" s="38"/>
      <c r="H37" s="25" t="str">
        <f t="shared" si="2"/>
        <v/>
      </c>
    </row>
    <row r="38" spans="2:8">
      <c r="B38" s="50" t="s">
        <v>313</v>
      </c>
      <c r="C38" s="148" t="s">
        <v>320</v>
      </c>
      <c r="D38" s="359" t="s">
        <v>109</v>
      </c>
      <c r="E38" s="551"/>
      <c r="F38" s="371">
        <v>10</v>
      </c>
      <c r="G38" s="38"/>
      <c r="H38" s="25">
        <f t="shared" si="2"/>
        <v>0</v>
      </c>
    </row>
    <row r="39" spans="2:8">
      <c r="B39" s="50"/>
      <c r="C39" s="148"/>
      <c r="D39" s="359"/>
      <c r="E39" s="551"/>
      <c r="F39" s="371"/>
      <c r="G39" s="38"/>
      <c r="H39" s="25" t="str">
        <f t="shared" si="2"/>
        <v/>
      </c>
    </row>
    <row r="40" spans="2:8">
      <c r="B40" s="50" t="s">
        <v>321</v>
      </c>
      <c r="C40" s="781" t="s">
        <v>322</v>
      </c>
      <c r="D40" s="359" t="s">
        <v>109</v>
      </c>
      <c r="E40" s="551"/>
      <c r="F40" s="371">
        <v>12</v>
      </c>
      <c r="G40" s="38"/>
      <c r="H40" s="25">
        <f t="shared" si="2"/>
        <v>0</v>
      </c>
    </row>
    <row r="41" spans="2:8">
      <c r="B41" s="50"/>
      <c r="C41" s="780"/>
      <c r="D41" s="359"/>
      <c r="E41" s="551"/>
      <c r="F41" s="371"/>
      <c r="G41" s="38"/>
      <c r="H41" s="25" t="str">
        <f t="shared" si="2"/>
        <v/>
      </c>
    </row>
    <row r="42" spans="2:8">
      <c r="B42" s="50" t="s">
        <v>323</v>
      </c>
      <c r="C42" s="781" t="s">
        <v>324</v>
      </c>
      <c r="D42" s="359" t="s">
        <v>109</v>
      </c>
      <c r="E42" s="551"/>
      <c r="F42" s="360">
        <v>2</v>
      </c>
      <c r="G42" s="38"/>
      <c r="H42" s="25">
        <f t="shared" si="2"/>
        <v>0</v>
      </c>
    </row>
    <row r="43" spans="2:8">
      <c r="B43" s="50"/>
      <c r="C43" s="780"/>
      <c r="D43" s="359"/>
      <c r="E43" s="454"/>
      <c r="F43" s="360"/>
      <c r="G43" s="38"/>
      <c r="H43" s="25" t="str">
        <f t="shared" si="2"/>
        <v/>
      </c>
    </row>
    <row r="44" spans="2:8">
      <c r="B44" s="50" t="s">
        <v>325</v>
      </c>
      <c r="C44" s="14" t="s">
        <v>326</v>
      </c>
      <c r="D44" s="359" t="s">
        <v>109</v>
      </c>
      <c r="E44" s="454"/>
      <c r="F44" s="360">
        <v>6</v>
      </c>
      <c r="G44" s="38"/>
      <c r="H44" s="25">
        <f t="shared" si="2"/>
        <v>0</v>
      </c>
    </row>
    <row r="45" spans="2:8">
      <c r="B45" s="50"/>
      <c r="C45" s="14"/>
      <c r="D45" s="359"/>
      <c r="E45" s="454"/>
      <c r="F45" s="360"/>
      <c r="G45" s="38"/>
      <c r="H45" s="25" t="str">
        <f t="shared" si="2"/>
        <v/>
      </c>
    </row>
    <row r="46" spans="2:8" ht="25.5">
      <c r="B46" s="50" t="s">
        <v>327</v>
      </c>
      <c r="C46" s="14" t="s">
        <v>328</v>
      </c>
      <c r="D46" s="359" t="s">
        <v>62</v>
      </c>
      <c r="E46" s="372"/>
      <c r="F46" s="360">
        <v>30</v>
      </c>
      <c r="G46" s="38"/>
      <c r="H46" s="25">
        <f t="shared" si="2"/>
        <v>0</v>
      </c>
    </row>
    <row r="47" spans="2:8">
      <c r="B47" s="50"/>
      <c r="C47" s="14"/>
      <c r="D47" s="359"/>
      <c r="E47" s="374"/>
      <c r="F47" s="360"/>
      <c r="G47" s="38"/>
      <c r="H47" s="25" t="str">
        <f t="shared" si="2"/>
        <v/>
      </c>
    </row>
    <row r="48" spans="2:8">
      <c r="B48" s="50" t="s">
        <v>329</v>
      </c>
      <c r="C48" s="14" t="s">
        <v>330</v>
      </c>
      <c r="D48" s="359"/>
      <c r="E48" s="37"/>
      <c r="F48" s="360"/>
      <c r="G48" s="38"/>
      <c r="H48" s="25" t="str">
        <f t="shared" si="2"/>
        <v/>
      </c>
    </row>
    <row r="49" spans="2:8">
      <c r="B49" s="50"/>
      <c r="C49" s="14"/>
      <c r="D49" s="359"/>
      <c r="E49" s="374"/>
      <c r="F49" s="360"/>
      <c r="G49" s="38"/>
      <c r="H49" s="25" t="str">
        <f t="shared" si="2"/>
        <v/>
      </c>
    </row>
    <row r="50" spans="2:8" ht="38.25">
      <c r="B50" s="50" t="s">
        <v>311</v>
      </c>
      <c r="C50" s="14" t="s">
        <v>331</v>
      </c>
      <c r="D50" s="359" t="s">
        <v>62</v>
      </c>
      <c r="E50" s="374"/>
      <c r="F50" s="360">
        <v>30</v>
      </c>
      <c r="G50" s="38"/>
      <c r="H50" s="25">
        <f t="shared" ref="H50:H67" si="3">IF(D50="","",F50*G50)</f>
        <v>0</v>
      </c>
    </row>
    <row r="51" spans="2:8">
      <c r="B51" s="50"/>
      <c r="C51" s="14"/>
      <c r="D51" s="359"/>
      <c r="E51" s="382"/>
      <c r="F51" s="360"/>
      <c r="G51" s="38"/>
      <c r="H51" s="25" t="str">
        <f t="shared" si="3"/>
        <v/>
      </c>
    </row>
    <row r="52" spans="2:8">
      <c r="B52" s="50" t="s">
        <v>313</v>
      </c>
      <c r="C52" s="14" t="s">
        <v>320</v>
      </c>
      <c r="D52" s="359" t="s">
        <v>62</v>
      </c>
      <c r="E52" s="382"/>
      <c r="F52" s="360">
        <v>30</v>
      </c>
      <c r="G52" s="38"/>
      <c r="H52" s="25">
        <f t="shared" si="3"/>
        <v>0</v>
      </c>
    </row>
    <row r="53" spans="2:8">
      <c r="B53" s="50"/>
      <c r="C53" s="148"/>
      <c r="D53" s="359"/>
      <c r="E53" s="552"/>
      <c r="F53" s="360"/>
      <c r="G53" s="38"/>
      <c r="H53" s="25" t="str">
        <f t="shared" si="3"/>
        <v/>
      </c>
    </row>
    <row r="54" spans="2:8">
      <c r="B54" s="50" t="s">
        <v>321</v>
      </c>
      <c r="C54" s="780" t="s">
        <v>322</v>
      </c>
      <c r="D54" s="359" t="s">
        <v>62</v>
      </c>
      <c r="E54" s="331"/>
      <c r="F54" s="360">
        <v>30</v>
      </c>
      <c r="G54" s="38"/>
      <c r="H54" s="25">
        <f t="shared" si="3"/>
        <v>0</v>
      </c>
    </row>
    <row r="55" spans="2:8">
      <c r="B55" s="50"/>
      <c r="C55" s="780"/>
      <c r="D55" s="359"/>
      <c r="E55" s="374"/>
      <c r="F55" s="360"/>
      <c r="G55" s="38"/>
      <c r="H55" s="25" t="str">
        <f t="shared" si="3"/>
        <v/>
      </c>
    </row>
    <row r="56" spans="2:8">
      <c r="B56" s="50" t="s">
        <v>323</v>
      </c>
      <c r="C56" s="780" t="s">
        <v>324</v>
      </c>
      <c r="D56" s="359" t="s">
        <v>62</v>
      </c>
      <c r="E56" s="380"/>
      <c r="F56" s="360">
        <v>30</v>
      </c>
      <c r="G56" s="38"/>
      <c r="H56" s="25">
        <f t="shared" si="3"/>
        <v>0</v>
      </c>
    </row>
    <row r="57" spans="2:8" hidden="1">
      <c r="B57" s="50"/>
      <c r="C57" s="780"/>
      <c r="D57" s="359"/>
      <c r="E57" s="374"/>
      <c r="F57" s="360"/>
      <c r="G57" s="38"/>
      <c r="H57" s="25" t="str">
        <f t="shared" si="3"/>
        <v/>
      </c>
    </row>
    <row r="58" spans="2:8" hidden="1">
      <c r="B58" s="50" t="s">
        <v>332</v>
      </c>
      <c r="C58" s="14" t="s">
        <v>333</v>
      </c>
      <c r="D58" s="359"/>
      <c r="E58" s="382"/>
      <c r="F58" s="360"/>
      <c r="G58" s="38"/>
      <c r="H58" s="25" t="str">
        <f t="shared" si="3"/>
        <v/>
      </c>
    </row>
    <row r="59" spans="2:8" hidden="1">
      <c r="B59" s="50"/>
      <c r="C59" s="14"/>
      <c r="D59" s="359"/>
      <c r="E59" s="552"/>
      <c r="F59" s="360"/>
      <c r="G59" s="38"/>
      <c r="H59" s="25" t="str">
        <f t="shared" si="3"/>
        <v/>
      </c>
    </row>
    <row r="60" spans="2:8" ht="20.25" hidden="1" customHeight="1">
      <c r="B60" s="50" t="s">
        <v>321</v>
      </c>
      <c r="C60" s="14" t="s">
        <v>334</v>
      </c>
      <c r="D60" s="359" t="s">
        <v>335</v>
      </c>
      <c r="E60" s="331"/>
      <c r="F60" s="360"/>
      <c r="G60" s="38"/>
      <c r="H60" s="25">
        <f t="shared" si="3"/>
        <v>0</v>
      </c>
    </row>
    <row r="61" spans="2:8" hidden="1">
      <c r="B61" s="50"/>
      <c r="C61" s="14"/>
      <c r="D61" s="359"/>
      <c r="E61" s="374"/>
      <c r="F61" s="360"/>
      <c r="G61" s="38"/>
      <c r="H61" s="25" t="str">
        <f t="shared" si="3"/>
        <v/>
      </c>
    </row>
    <row r="62" spans="2:8">
      <c r="B62" s="50"/>
      <c r="C62" s="14"/>
      <c r="D62" s="359"/>
      <c r="E62" s="374"/>
      <c r="F62" s="360"/>
      <c r="G62" s="38"/>
      <c r="H62" s="25" t="str">
        <f t="shared" si="3"/>
        <v/>
      </c>
    </row>
    <row r="63" spans="2:8">
      <c r="B63" s="50" t="s">
        <v>336</v>
      </c>
      <c r="C63" s="14" t="s">
        <v>337</v>
      </c>
      <c r="D63" s="359" t="s">
        <v>62</v>
      </c>
      <c r="E63" s="374"/>
      <c r="F63" s="360">
        <v>30</v>
      </c>
      <c r="G63" s="38"/>
      <c r="H63" s="25">
        <f t="shared" si="3"/>
        <v>0</v>
      </c>
    </row>
    <row r="64" spans="2:8">
      <c r="B64" s="50"/>
      <c r="C64" s="14"/>
      <c r="D64" s="359"/>
      <c r="E64" s="550"/>
      <c r="F64" s="360"/>
      <c r="G64" s="38"/>
      <c r="H64" s="25" t="str">
        <f t="shared" si="3"/>
        <v/>
      </c>
    </row>
    <row r="65" spans="2:8">
      <c r="B65" s="50" t="s">
        <v>338</v>
      </c>
      <c r="C65" s="14" t="s">
        <v>339</v>
      </c>
      <c r="D65" s="359" t="s">
        <v>340</v>
      </c>
      <c r="E65" s="549"/>
      <c r="F65" s="360">
        <v>30</v>
      </c>
      <c r="G65" s="48"/>
      <c r="H65" s="470">
        <f t="shared" si="3"/>
        <v>0</v>
      </c>
    </row>
    <row r="66" spans="2:8">
      <c r="B66" s="50"/>
      <c r="C66" s="14"/>
      <c r="D66" s="359"/>
      <c r="E66" s="550"/>
      <c r="F66" s="360"/>
      <c r="G66" s="48"/>
      <c r="H66" s="470" t="str">
        <f t="shared" si="3"/>
        <v/>
      </c>
    </row>
    <row r="67" spans="2:8">
      <c r="B67" s="50" t="s">
        <v>341</v>
      </c>
      <c r="C67" s="14" t="s">
        <v>342</v>
      </c>
      <c r="D67" s="359" t="s">
        <v>62</v>
      </c>
      <c r="E67" s="605"/>
      <c r="F67" s="360">
        <v>30</v>
      </c>
      <c r="G67" s="48"/>
      <c r="H67" s="470">
        <f t="shared" si="3"/>
        <v>0</v>
      </c>
    </row>
    <row r="68" spans="2:8" s="28" customFormat="1" ht="20.100000000000001" customHeight="1">
      <c r="B68" s="82" t="str">
        <f>$B$9</f>
        <v>C1.5</v>
      </c>
      <c r="C68" s="30" t="s">
        <v>80</v>
      </c>
      <c r="D68" s="31"/>
      <c r="E68" s="606"/>
      <c r="F68" s="32"/>
      <c r="G68" s="31"/>
      <c r="H68" s="607">
        <f>SUM(H9:H67)</f>
        <v>100000</v>
      </c>
    </row>
    <row r="69" spans="2:8">
      <c r="B69" s="661" t="str">
        <f>Client1</f>
        <v>Province of KwaZulu-Natal</v>
      </c>
      <c r="C69" s="661"/>
      <c r="D69" s="661"/>
      <c r="E69" s="454"/>
      <c r="F69" s="659" t="str">
        <f>"Contract No. "&amp;ContractNo</f>
        <v>Contract No. ZNB02213/0000/00/HOD/INF/23/T</v>
      </c>
      <c r="G69" s="659"/>
      <c r="H69" s="659"/>
    </row>
    <row r="70" spans="2:8">
      <c r="B70" s="661" t="str">
        <f>Client2</f>
        <v>Department of Transport</v>
      </c>
      <c r="C70" s="661"/>
      <c r="D70" s="661"/>
      <c r="E70" s="551"/>
      <c r="F70" s="659"/>
      <c r="G70" s="659"/>
      <c r="H70" s="659"/>
    </row>
    <row r="71" spans="2:8">
      <c r="B71" s="662"/>
      <c r="C71" s="662"/>
      <c r="D71" s="662"/>
      <c r="E71" s="454"/>
      <c r="F71" s="660"/>
      <c r="G71" s="660"/>
      <c r="H71" s="660"/>
    </row>
    <row r="72" spans="2:8">
      <c r="B72" s="670" t="s">
        <v>148</v>
      </c>
      <c r="C72" s="671"/>
      <c r="D72" s="671"/>
      <c r="E72" s="671"/>
      <c r="F72" s="671"/>
      <c r="G72" s="671"/>
      <c r="H72" s="674">
        <f>H31</f>
        <v>0</v>
      </c>
    </row>
    <row r="73" spans="2:8">
      <c r="B73" s="663" t="str">
        <f>ContractDescription</f>
        <v>THE CONSTRUCTION OF MKUZE RIVER BRIDGE NO.3801 AT KM 27+440 ON MAIN ROAD P52-3 IN ZULULAND UNDER EMPANGENI REGION.</v>
      </c>
      <c r="C73" s="664"/>
      <c r="D73" s="664"/>
      <c r="E73" s="664"/>
      <c r="F73" s="664"/>
      <c r="G73" s="664"/>
      <c r="H73" s="659"/>
    </row>
    <row r="74" spans="2:8">
      <c r="B74" s="663"/>
      <c r="C74" s="664"/>
      <c r="D74" s="664"/>
      <c r="E74" s="664"/>
      <c r="F74" s="664"/>
      <c r="G74" s="664"/>
      <c r="H74" s="659"/>
    </row>
    <row r="75" spans="2:8">
      <c r="B75" s="665"/>
      <c r="C75" s="666"/>
      <c r="D75" s="666"/>
      <c r="E75" s="666"/>
      <c r="F75" s="666"/>
      <c r="G75" s="666"/>
      <c r="H75" s="660"/>
    </row>
    <row r="76" spans="2:8" s="9" customFormat="1" ht="24.95" customHeight="1">
      <c r="B76" s="76" t="s">
        <v>49</v>
      </c>
      <c r="C76" s="11" t="s">
        <v>50</v>
      </c>
      <c r="D76" s="11" t="s">
        <v>51</v>
      </c>
      <c r="E76" s="331" t="s">
        <v>52</v>
      </c>
      <c r="F76" s="11" t="s">
        <v>53</v>
      </c>
      <c r="G76" s="11" t="s">
        <v>54</v>
      </c>
      <c r="H76" s="269" t="s">
        <v>55</v>
      </c>
    </row>
    <row r="77" spans="2:8" s="28" customFormat="1" ht="20.100000000000001" customHeight="1">
      <c r="B77" s="82"/>
      <c r="C77" s="30" t="s">
        <v>149</v>
      </c>
      <c r="D77" s="31"/>
      <c r="E77" s="553"/>
      <c r="F77" s="32"/>
      <c r="G77" s="31"/>
      <c r="H77" s="33">
        <f>H68</f>
        <v>100000</v>
      </c>
    </row>
    <row r="78" spans="2:8">
      <c r="B78" s="50"/>
      <c r="C78" s="14"/>
      <c r="D78" s="22"/>
      <c r="E78" s="454"/>
      <c r="F78" s="22"/>
      <c r="G78" s="38"/>
      <c r="H78" s="25" t="str">
        <f t="shared" ref="H78:H82" si="4">IF(D78="","",F78*G78)</f>
        <v/>
      </c>
    </row>
    <row r="79" spans="2:8">
      <c r="B79" s="50"/>
      <c r="C79" s="14"/>
      <c r="D79" s="22"/>
      <c r="E79" s="454"/>
      <c r="F79" s="22"/>
      <c r="G79" s="38"/>
      <c r="H79" s="25" t="str">
        <f t="shared" si="4"/>
        <v/>
      </c>
    </row>
    <row r="80" spans="2:8">
      <c r="B80" s="50" t="s">
        <v>343</v>
      </c>
      <c r="C80" s="14" t="s">
        <v>344</v>
      </c>
      <c r="D80" s="22"/>
      <c r="E80" s="454"/>
      <c r="F80" s="22"/>
      <c r="G80" s="38"/>
      <c r="H80" s="25" t="str">
        <f t="shared" si="4"/>
        <v/>
      </c>
    </row>
    <row r="81" spans="2:8">
      <c r="B81" s="50"/>
      <c r="C81" s="14"/>
      <c r="D81" s="22"/>
      <c r="E81" s="454"/>
      <c r="F81" s="22"/>
      <c r="G81" s="38"/>
      <c r="H81" s="25" t="str">
        <f t="shared" si="4"/>
        <v/>
      </c>
    </row>
    <row r="82" spans="2:8">
      <c r="B82" s="50" t="s">
        <v>345</v>
      </c>
      <c r="C82" s="14" t="s">
        <v>346</v>
      </c>
      <c r="D82" s="22" t="s">
        <v>109</v>
      </c>
      <c r="E82" s="550"/>
      <c r="F82" s="22">
        <v>20</v>
      </c>
      <c r="G82" s="38"/>
      <c r="H82" s="25">
        <f t="shared" si="4"/>
        <v>0</v>
      </c>
    </row>
    <row r="83" spans="2:8">
      <c r="B83" s="50"/>
      <c r="C83" s="14"/>
      <c r="D83" s="22"/>
      <c r="E83" s="454"/>
      <c r="F83" s="22"/>
      <c r="G83" s="38"/>
      <c r="H83" s="25"/>
    </row>
    <row r="84" spans="2:8">
      <c r="B84" s="50" t="s">
        <v>347</v>
      </c>
      <c r="C84" s="14" t="s">
        <v>348</v>
      </c>
      <c r="D84" s="22" t="s">
        <v>109</v>
      </c>
      <c r="E84" s="454"/>
      <c r="F84" s="22">
        <v>20</v>
      </c>
      <c r="G84" s="38"/>
      <c r="H84" s="25">
        <f>IF(D84="","",F84*G84)</f>
        <v>0</v>
      </c>
    </row>
    <row r="85" spans="2:8">
      <c r="B85" s="50"/>
      <c r="C85" s="14"/>
      <c r="D85" s="22"/>
      <c r="E85" s="454"/>
      <c r="F85" s="22"/>
      <c r="G85" s="38"/>
      <c r="H85" s="25" t="str">
        <f>IF(D85="","",F85*G85)</f>
        <v/>
      </c>
    </row>
    <row r="86" spans="2:8">
      <c r="B86" s="50"/>
      <c r="C86" s="14"/>
      <c r="D86" s="22"/>
      <c r="E86" s="454"/>
      <c r="F86" s="22"/>
      <c r="G86" s="38"/>
      <c r="H86" s="25" t="str">
        <f>IF(D86="","",F86*G86)</f>
        <v/>
      </c>
    </row>
    <row r="87" spans="2:8">
      <c r="B87" s="50"/>
      <c r="C87" s="14"/>
      <c r="D87" s="22"/>
      <c r="E87" s="454"/>
      <c r="F87" s="22"/>
      <c r="G87" s="38"/>
      <c r="H87" s="25"/>
    </row>
    <row r="88" spans="2:8">
      <c r="B88" s="50"/>
      <c r="C88" s="14"/>
      <c r="D88" s="22"/>
      <c r="E88" s="454"/>
      <c r="F88" s="22"/>
      <c r="G88" s="38"/>
      <c r="H88" s="25"/>
    </row>
    <row r="89" spans="2:8">
      <c r="B89" s="50"/>
      <c r="C89" s="14"/>
      <c r="D89" s="22"/>
      <c r="E89" s="454"/>
      <c r="F89" s="238"/>
      <c r="G89" s="38"/>
      <c r="H89" s="25"/>
    </row>
    <row r="90" spans="2:8">
      <c r="B90" s="50"/>
      <c r="C90" s="14"/>
      <c r="D90" s="22"/>
      <c r="E90" s="454"/>
      <c r="F90" s="22"/>
      <c r="G90" s="38"/>
      <c r="H90" s="25" t="str">
        <f t="shared" ref="H90:H118" si="5">IF(D90="","",F90*G90)</f>
        <v/>
      </c>
    </row>
    <row r="91" spans="2:8">
      <c r="B91" s="50"/>
      <c r="C91" s="14"/>
      <c r="D91" s="22"/>
      <c r="E91" s="454"/>
      <c r="F91" s="22"/>
      <c r="G91" s="38"/>
      <c r="H91" s="25" t="str">
        <f t="shared" si="5"/>
        <v/>
      </c>
    </row>
    <row r="92" spans="2:8">
      <c r="B92" s="50"/>
      <c r="C92" s="14"/>
      <c r="D92" s="22"/>
      <c r="E92" s="454"/>
      <c r="F92" s="22"/>
      <c r="G92" s="38"/>
      <c r="H92" s="25" t="str">
        <f t="shared" si="5"/>
        <v/>
      </c>
    </row>
    <row r="93" spans="2:8">
      <c r="B93" s="50"/>
      <c r="C93" s="14"/>
      <c r="D93" s="22"/>
      <c r="E93" s="454"/>
      <c r="F93" s="22"/>
      <c r="G93" s="38"/>
      <c r="H93" s="17" t="str">
        <f t="shared" si="5"/>
        <v/>
      </c>
    </row>
    <row r="94" spans="2:8">
      <c r="B94" s="50"/>
      <c r="C94" s="14"/>
      <c r="D94" s="22"/>
      <c r="E94" s="454"/>
      <c r="F94" s="22"/>
      <c r="G94" s="38"/>
      <c r="H94" s="17" t="str">
        <f t="shared" si="5"/>
        <v/>
      </c>
    </row>
    <row r="95" spans="2:8">
      <c r="B95" s="50"/>
      <c r="C95" s="14"/>
      <c r="D95" s="22"/>
      <c r="E95" s="454"/>
      <c r="F95" s="22"/>
      <c r="G95" s="38"/>
      <c r="H95" s="17" t="str">
        <f t="shared" si="5"/>
        <v/>
      </c>
    </row>
    <row r="96" spans="2:8">
      <c r="B96" s="74"/>
      <c r="C96" s="20"/>
      <c r="D96" s="22"/>
      <c r="E96" s="454"/>
      <c r="F96" s="22"/>
      <c r="G96" s="38"/>
      <c r="H96" s="17" t="str">
        <f t="shared" si="5"/>
        <v/>
      </c>
    </row>
    <row r="97" spans="2:8">
      <c r="B97" s="50"/>
      <c r="C97" s="14"/>
      <c r="D97" s="22"/>
      <c r="E97" s="454"/>
      <c r="F97" s="22"/>
      <c r="G97" s="38"/>
      <c r="H97" s="17" t="str">
        <f t="shared" si="5"/>
        <v/>
      </c>
    </row>
    <row r="98" spans="2:8">
      <c r="B98" s="50"/>
      <c r="C98" s="14"/>
      <c r="D98" s="22"/>
      <c r="E98" s="454"/>
      <c r="F98" s="22"/>
      <c r="G98" s="38"/>
      <c r="H98" s="17" t="str">
        <f t="shared" si="5"/>
        <v/>
      </c>
    </row>
    <row r="99" spans="2:8">
      <c r="B99" s="50"/>
      <c r="C99" s="14"/>
      <c r="D99" s="22"/>
      <c r="E99" s="454"/>
      <c r="F99" s="22"/>
      <c r="G99" s="38"/>
      <c r="H99" s="17" t="str">
        <f t="shared" si="5"/>
        <v/>
      </c>
    </row>
    <row r="100" spans="2:8">
      <c r="B100" s="50"/>
      <c r="C100" s="14"/>
      <c r="D100" s="22"/>
      <c r="E100" s="454"/>
      <c r="F100" s="22"/>
      <c r="G100" s="38"/>
      <c r="H100" s="17" t="str">
        <f t="shared" si="5"/>
        <v/>
      </c>
    </row>
    <row r="101" spans="2:8">
      <c r="B101" s="50"/>
      <c r="C101" s="14"/>
      <c r="D101" s="22"/>
      <c r="E101" s="551"/>
      <c r="F101" s="22"/>
      <c r="G101" s="38"/>
      <c r="H101" s="17" t="str">
        <f t="shared" si="5"/>
        <v/>
      </c>
    </row>
    <row r="102" spans="2:8">
      <c r="B102" s="50"/>
      <c r="C102" s="14"/>
      <c r="D102" s="22"/>
      <c r="E102" s="551"/>
      <c r="F102" s="22"/>
      <c r="G102" s="38"/>
      <c r="H102" s="17" t="str">
        <f t="shared" si="5"/>
        <v/>
      </c>
    </row>
    <row r="103" spans="2:8">
      <c r="B103" s="50"/>
      <c r="C103" s="14"/>
      <c r="D103" s="22"/>
      <c r="E103" s="551"/>
      <c r="F103" s="22"/>
      <c r="G103" s="38"/>
      <c r="H103" s="17" t="str">
        <f t="shared" si="5"/>
        <v/>
      </c>
    </row>
    <row r="104" spans="2:8">
      <c r="B104" s="50"/>
      <c r="C104" s="14"/>
      <c r="D104" s="22"/>
      <c r="E104" s="551"/>
      <c r="F104" s="22"/>
      <c r="G104" s="38"/>
      <c r="H104" s="17" t="str">
        <f t="shared" si="5"/>
        <v/>
      </c>
    </row>
    <row r="105" spans="2:8">
      <c r="B105" s="50"/>
      <c r="C105" s="14"/>
      <c r="D105" s="22"/>
      <c r="E105" s="551"/>
      <c r="F105" s="22"/>
      <c r="G105" s="38"/>
      <c r="H105" s="17" t="str">
        <f t="shared" si="5"/>
        <v/>
      </c>
    </row>
    <row r="106" spans="2:8">
      <c r="B106" s="50"/>
      <c r="C106" s="14"/>
      <c r="D106" s="22"/>
      <c r="E106" s="551"/>
      <c r="F106" s="22"/>
      <c r="G106" s="38"/>
      <c r="H106" s="17" t="str">
        <f t="shared" si="5"/>
        <v/>
      </c>
    </row>
    <row r="107" spans="2:8">
      <c r="B107" s="50"/>
      <c r="C107" s="14"/>
      <c r="D107" s="22"/>
      <c r="E107" s="454"/>
      <c r="F107" s="22"/>
      <c r="G107" s="38"/>
      <c r="H107" s="17" t="str">
        <f t="shared" si="5"/>
        <v/>
      </c>
    </row>
    <row r="108" spans="2:8">
      <c r="B108" s="50"/>
      <c r="C108" s="14"/>
      <c r="D108" s="22"/>
      <c r="E108" s="454"/>
      <c r="F108" s="22"/>
      <c r="G108" s="38"/>
      <c r="H108" s="17" t="str">
        <f t="shared" si="5"/>
        <v/>
      </c>
    </row>
    <row r="109" spans="2:8">
      <c r="B109" s="50"/>
      <c r="C109" s="14"/>
      <c r="D109" s="359"/>
      <c r="E109" s="454"/>
      <c r="F109" s="360"/>
      <c r="G109" s="38"/>
      <c r="H109" s="17" t="str">
        <f t="shared" si="5"/>
        <v/>
      </c>
    </row>
    <row r="110" spans="2:8">
      <c r="B110" s="50"/>
      <c r="C110" s="14"/>
      <c r="D110" s="359"/>
      <c r="E110" s="372"/>
      <c r="F110" s="360"/>
      <c r="G110" s="38"/>
      <c r="H110" s="17" t="str">
        <f t="shared" si="5"/>
        <v/>
      </c>
    </row>
    <row r="111" spans="2:8">
      <c r="B111" s="50"/>
      <c r="C111" s="14"/>
      <c r="D111" s="359"/>
      <c r="E111" s="374"/>
      <c r="F111" s="360"/>
      <c r="G111" s="38"/>
      <c r="H111" s="17" t="str">
        <f t="shared" si="5"/>
        <v/>
      </c>
    </row>
    <row r="112" spans="2:8">
      <c r="B112" s="50"/>
      <c r="C112" s="14"/>
      <c r="D112" s="359"/>
      <c r="E112" s="37"/>
      <c r="F112" s="360"/>
      <c r="G112" s="38"/>
      <c r="H112" s="17" t="str">
        <f t="shared" si="5"/>
        <v/>
      </c>
    </row>
    <row r="113" spans="2:8">
      <c r="B113" s="50"/>
      <c r="C113" s="14"/>
      <c r="D113" s="359"/>
      <c r="E113" s="374"/>
      <c r="F113" s="360"/>
      <c r="G113" s="38"/>
      <c r="H113" s="17" t="str">
        <f t="shared" si="5"/>
        <v/>
      </c>
    </row>
    <row r="114" spans="2:8">
      <c r="B114" s="50"/>
      <c r="C114" s="14"/>
      <c r="D114" s="359"/>
      <c r="E114" s="374"/>
      <c r="F114" s="360"/>
      <c r="G114" s="38"/>
      <c r="H114" s="17" t="str">
        <f t="shared" si="5"/>
        <v/>
      </c>
    </row>
    <row r="115" spans="2:8">
      <c r="B115" s="50"/>
      <c r="C115" s="14"/>
      <c r="D115" s="359"/>
      <c r="E115" s="382"/>
      <c r="F115" s="360"/>
      <c r="G115" s="38"/>
      <c r="H115" s="17" t="str">
        <f t="shared" si="5"/>
        <v/>
      </c>
    </row>
    <row r="116" spans="2:8">
      <c r="B116" s="50"/>
      <c r="C116" s="583"/>
      <c r="D116" s="359"/>
      <c r="E116" s="382"/>
      <c r="F116" s="360"/>
      <c r="G116" s="38"/>
      <c r="H116" s="17" t="str">
        <f t="shared" si="5"/>
        <v/>
      </c>
    </row>
    <row r="117" spans="2:8">
      <c r="B117" s="50"/>
      <c r="C117" s="14"/>
      <c r="D117" s="359"/>
      <c r="E117" s="552"/>
      <c r="F117" s="360"/>
      <c r="G117" s="38"/>
      <c r="H117" s="17" t="str">
        <f t="shared" si="5"/>
        <v/>
      </c>
    </row>
    <row r="118" spans="2:8">
      <c r="B118" s="50"/>
      <c r="C118" s="14"/>
      <c r="D118" s="359"/>
      <c r="E118" s="331"/>
      <c r="F118" s="360"/>
      <c r="G118" s="38"/>
      <c r="H118" s="17" t="str">
        <f t="shared" si="5"/>
        <v/>
      </c>
    </row>
    <row r="119" spans="2:8">
      <c r="B119" s="50"/>
      <c r="C119" s="14"/>
      <c r="D119" s="359"/>
      <c r="E119" s="417"/>
      <c r="F119" s="360"/>
      <c r="G119" s="38"/>
      <c r="H119" s="17"/>
    </row>
    <row r="120" spans="2:8" s="28" customFormat="1" ht="24.95" customHeight="1">
      <c r="B120" s="90" t="str">
        <f>B9</f>
        <v>C1.5</v>
      </c>
      <c r="C120" s="30" t="s">
        <v>94</v>
      </c>
      <c r="D120" s="31"/>
      <c r="E120" s="299"/>
      <c r="F120" s="32"/>
      <c r="G120" s="31"/>
      <c r="H120" s="33">
        <f>SUM(H77:H119)</f>
        <v>100000</v>
      </c>
    </row>
  </sheetData>
  <mergeCells count="11">
    <mergeCell ref="B72:G72"/>
    <mergeCell ref="H72:H75"/>
    <mergeCell ref="B73:G75"/>
    <mergeCell ref="F1:H1"/>
    <mergeCell ref="B5:G7"/>
    <mergeCell ref="H4:H7"/>
    <mergeCell ref="B4:G4"/>
    <mergeCell ref="B69:D69"/>
    <mergeCell ref="F69:H71"/>
    <mergeCell ref="B70:D70"/>
    <mergeCell ref="B71:D71"/>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68"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H177"/>
  <sheetViews>
    <sheetView view="pageBreakPreview" topLeftCell="A30" zoomScaleNormal="125" zoomScaleSheetLayoutView="100" zoomScalePageLayoutView="125" workbookViewId="0">
      <selection activeCell="T32" sqref="T32:AU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42578125" style="311" customWidth="1"/>
    <col min="6" max="6" width="15.7109375" style="4" customWidth="1"/>
    <col min="7" max="7" width="15.7109375" style="1" customWidth="1"/>
    <col min="8" max="8" width="15.7109375" style="5" customWidth="1"/>
    <col min="9" max="16384" width="6.85546875" style="1"/>
  </cols>
  <sheetData>
    <row r="1" spans="2:8">
      <c r="B1" s="2" t="str">
        <f>Client1</f>
        <v>Province of KwaZulu-Natal</v>
      </c>
      <c r="E1" s="299"/>
      <c r="F1" s="672" t="str">
        <f>"Contract No. "&amp;ContractNo</f>
        <v>Contract No. ZNB02213/0000/00/HOD/INF/23/T</v>
      </c>
      <c r="G1" s="672"/>
      <c r="H1" s="672"/>
    </row>
    <row r="2" spans="2:8">
      <c r="B2" s="98" t="str">
        <f>Client2</f>
        <v>Department of Transport</v>
      </c>
      <c r="E2" s="313"/>
    </row>
    <row r="3" spans="2:8">
      <c r="B3" s="79"/>
      <c r="C3" s="79"/>
      <c r="D3" s="80"/>
      <c r="E3" s="301"/>
      <c r="F3" s="80"/>
      <c r="G3" s="81"/>
      <c r="H3" s="99"/>
    </row>
    <row r="4" spans="2:8">
      <c r="B4" s="670" t="s">
        <v>48</v>
      </c>
      <c r="C4" s="671"/>
      <c r="D4" s="671"/>
      <c r="E4" s="671"/>
      <c r="F4" s="671"/>
      <c r="G4" s="671"/>
      <c r="H4" s="667" t="str">
        <f>"CHAPTER "&amp;B10</f>
        <v>CHAPTER C1.6</v>
      </c>
    </row>
    <row r="5" spans="2:8" ht="7.5" customHeight="1">
      <c r="B5" s="663" t="str">
        <f>ContractDescription</f>
        <v>THE CONSTRUCTION OF MKUZE RIVER BRIDGE NO.3801 AT KM 27+440 ON MAIN ROAD P52-3 IN ZULULAND UNDER EMPANGENI REGION.</v>
      </c>
      <c r="C5" s="664"/>
      <c r="D5" s="664"/>
      <c r="E5" s="664"/>
      <c r="F5" s="664"/>
      <c r="G5" s="664"/>
      <c r="H5" s="668"/>
    </row>
    <row r="6" spans="2:8" ht="12.75" customHeight="1">
      <c r="B6" s="663"/>
      <c r="C6" s="664"/>
      <c r="D6" s="664"/>
      <c r="E6" s="664"/>
      <c r="F6" s="664"/>
      <c r="G6" s="664"/>
      <c r="H6" s="668"/>
    </row>
    <row r="7" spans="2:8" ht="7.5" customHeight="1">
      <c r="B7" s="665"/>
      <c r="C7" s="666"/>
      <c r="D7" s="666"/>
      <c r="E7" s="666"/>
      <c r="F7" s="666"/>
      <c r="G7" s="666"/>
      <c r="H7" s="669"/>
    </row>
    <row r="8" spans="2:8" s="9" customFormat="1" ht="24.95" customHeight="1">
      <c r="B8" s="10" t="s">
        <v>49</v>
      </c>
      <c r="C8" s="11" t="s">
        <v>50</v>
      </c>
      <c r="D8" s="11" t="s">
        <v>51</v>
      </c>
      <c r="E8" s="363" t="s">
        <v>52</v>
      </c>
      <c r="F8" s="11" t="s">
        <v>53</v>
      </c>
      <c r="G8" s="11" t="s">
        <v>54</v>
      </c>
      <c r="H8" s="11" t="s">
        <v>55</v>
      </c>
    </row>
    <row r="9" spans="2:8">
      <c r="B9" s="50"/>
      <c r="C9" s="14"/>
      <c r="D9" s="376"/>
      <c r="E9" s="362"/>
      <c r="F9" s="377"/>
      <c r="G9" s="16"/>
      <c r="H9" s="25" t="str">
        <f t="shared" ref="H9:H16" si="0">IF(D9="","",F9*G9)</f>
        <v/>
      </c>
    </row>
    <row r="10" spans="2:8">
      <c r="B10" s="74" t="s">
        <v>349</v>
      </c>
      <c r="C10" s="20" t="s">
        <v>350</v>
      </c>
      <c r="D10" s="22"/>
      <c r="E10" s="304"/>
      <c r="F10" s="22"/>
      <c r="G10" s="40"/>
      <c r="H10" s="25" t="str">
        <f t="shared" si="0"/>
        <v/>
      </c>
    </row>
    <row r="11" spans="2:8">
      <c r="B11" s="50"/>
      <c r="C11" s="14"/>
      <c r="D11" s="22"/>
      <c r="E11" s="304"/>
      <c r="F11" s="22"/>
      <c r="G11" s="40"/>
      <c r="H11" s="25" t="str">
        <f t="shared" si="0"/>
        <v/>
      </c>
    </row>
    <row r="12" spans="2:8">
      <c r="B12" s="50" t="s">
        <v>351</v>
      </c>
      <c r="C12" s="14" t="s">
        <v>352</v>
      </c>
      <c r="D12" s="22"/>
      <c r="E12" s="304"/>
      <c r="F12" s="22"/>
      <c r="G12" s="40"/>
      <c r="H12" s="25" t="str">
        <f t="shared" si="0"/>
        <v/>
      </c>
    </row>
    <row r="13" spans="2:8">
      <c r="B13" s="50"/>
      <c r="C13" s="14"/>
      <c r="D13" s="22"/>
      <c r="E13" s="305"/>
      <c r="F13" s="22"/>
      <c r="G13" s="40"/>
      <c r="H13" s="25" t="str">
        <f t="shared" si="0"/>
        <v/>
      </c>
    </row>
    <row r="14" spans="2:8" ht="25.5">
      <c r="B14" s="50" t="s">
        <v>353</v>
      </c>
      <c r="C14" s="14" t="s">
        <v>354</v>
      </c>
      <c r="D14" s="22" t="s">
        <v>355</v>
      </c>
      <c r="E14" s="304" t="s">
        <v>52</v>
      </c>
      <c r="F14" s="23">
        <v>2.4</v>
      </c>
      <c r="G14" s="24"/>
      <c r="H14" s="25">
        <f t="shared" si="0"/>
        <v>0</v>
      </c>
    </row>
    <row r="15" spans="2:8">
      <c r="B15" s="50"/>
      <c r="C15" s="14"/>
      <c r="D15" s="22"/>
      <c r="E15" s="306"/>
      <c r="F15" s="23"/>
      <c r="G15" s="24"/>
      <c r="H15" s="25" t="str">
        <f t="shared" si="0"/>
        <v/>
      </c>
    </row>
    <row r="16" spans="2:8" ht="25.5">
      <c r="B16" s="50" t="s">
        <v>356</v>
      </c>
      <c r="C16" s="14" t="s">
        <v>357</v>
      </c>
      <c r="D16" s="22" t="s">
        <v>355</v>
      </c>
      <c r="E16" s="307" t="s">
        <v>52</v>
      </c>
      <c r="F16" s="23">
        <v>1</v>
      </c>
      <c r="G16" s="24"/>
      <c r="H16" s="25">
        <f t="shared" si="0"/>
        <v>0</v>
      </c>
    </row>
    <row r="17" spans="2:8" hidden="1">
      <c r="B17" s="50"/>
      <c r="C17" s="14"/>
      <c r="D17" s="22"/>
      <c r="E17" s="304"/>
      <c r="F17" s="23"/>
      <c r="G17" s="24"/>
      <c r="H17" s="25"/>
    </row>
    <row r="18" spans="2:8" s="229" customFormat="1" hidden="1">
      <c r="B18" s="223" t="s">
        <v>358</v>
      </c>
      <c r="C18" s="224" t="s">
        <v>359</v>
      </c>
      <c r="D18" s="225" t="s">
        <v>275</v>
      </c>
      <c r="E18" s="304"/>
      <c r="F18" s="226"/>
      <c r="G18" s="227"/>
      <c r="H18" s="228">
        <f t="shared" ref="H18:H59" si="1">IF(D18="","",F18*G18)</f>
        <v>0</v>
      </c>
    </row>
    <row r="19" spans="2:8" hidden="1">
      <c r="B19" s="50"/>
      <c r="C19" s="14"/>
      <c r="D19" s="22"/>
      <c r="E19" s="304"/>
      <c r="F19" s="23"/>
      <c r="G19" s="24"/>
      <c r="H19" s="25" t="str">
        <f t="shared" si="1"/>
        <v/>
      </c>
    </row>
    <row r="20" spans="2:8" ht="25.5" hidden="1">
      <c r="B20" s="50" t="s">
        <v>360</v>
      </c>
      <c r="C20" s="14" t="s">
        <v>361</v>
      </c>
      <c r="D20" s="22" t="s">
        <v>93</v>
      </c>
      <c r="E20" s="304"/>
      <c r="F20" s="23"/>
      <c r="G20" s="24"/>
      <c r="H20" s="25">
        <f t="shared" si="1"/>
        <v>0</v>
      </c>
    </row>
    <row r="21" spans="2:8" hidden="1">
      <c r="B21" s="50"/>
      <c r="C21" s="14"/>
      <c r="D21" s="22"/>
      <c r="E21" s="304"/>
      <c r="F21" s="23"/>
      <c r="G21" s="40"/>
      <c r="H21" s="25" t="str">
        <f t="shared" si="1"/>
        <v/>
      </c>
    </row>
    <row r="22" spans="2:8">
      <c r="B22" s="50" t="s">
        <v>362</v>
      </c>
      <c r="C22" s="14" t="s">
        <v>363</v>
      </c>
      <c r="D22" s="22"/>
      <c r="E22" s="305"/>
      <c r="F22" s="23"/>
      <c r="G22" s="43"/>
      <c r="H22" s="25" t="str">
        <f t="shared" si="1"/>
        <v/>
      </c>
    </row>
    <row r="23" spans="2:8">
      <c r="B23" s="50"/>
      <c r="C23" s="14"/>
      <c r="D23" s="22"/>
      <c r="E23" s="306"/>
      <c r="F23" s="23"/>
      <c r="G23" s="45"/>
      <c r="H23" s="25" t="str">
        <f t="shared" si="1"/>
        <v/>
      </c>
    </row>
    <row r="24" spans="2:8" ht="25.5" hidden="1">
      <c r="B24" s="50" t="s">
        <v>364</v>
      </c>
      <c r="C24" s="14" t="s">
        <v>365</v>
      </c>
      <c r="D24" s="22" t="s">
        <v>275</v>
      </c>
      <c r="E24" s="305"/>
      <c r="F24" s="23"/>
      <c r="G24" s="38"/>
      <c r="H24" s="25">
        <f t="shared" si="1"/>
        <v>0</v>
      </c>
    </row>
    <row r="25" spans="2:8" hidden="1">
      <c r="B25" s="50"/>
      <c r="C25" s="14"/>
      <c r="D25" s="22"/>
      <c r="E25" s="304"/>
      <c r="F25" s="23"/>
      <c r="G25" s="38"/>
      <c r="H25" s="25" t="str">
        <f t="shared" si="1"/>
        <v/>
      </c>
    </row>
    <row r="26" spans="2:8" ht="25.5" hidden="1">
      <c r="B26" s="50" t="s">
        <v>366</v>
      </c>
      <c r="C26" s="14" t="s">
        <v>367</v>
      </c>
      <c r="D26" s="22" t="s">
        <v>93</v>
      </c>
      <c r="E26" s="306"/>
      <c r="F26" s="23"/>
      <c r="G26" s="45"/>
      <c r="H26" s="25">
        <f t="shared" si="1"/>
        <v>0</v>
      </c>
    </row>
    <row r="27" spans="2:8" hidden="1">
      <c r="B27" s="50"/>
      <c r="C27" s="148"/>
      <c r="D27" s="22"/>
      <c r="E27" s="304"/>
      <c r="F27" s="23"/>
      <c r="G27" s="43"/>
      <c r="H27" s="25" t="str">
        <f t="shared" si="1"/>
        <v/>
      </c>
    </row>
    <row r="28" spans="2:8" ht="14.25" hidden="1" customHeight="1">
      <c r="B28" s="50" t="s">
        <v>368</v>
      </c>
      <c r="C28" s="148" t="s">
        <v>369</v>
      </c>
      <c r="D28" s="22"/>
      <c r="E28" s="306"/>
      <c r="F28" s="23"/>
      <c r="G28" s="45"/>
      <c r="H28" s="25" t="str">
        <f t="shared" si="1"/>
        <v/>
      </c>
    </row>
    <row r="29" spans="2:8" hidden="1">
      <c r="B29" s="50"/>
      <c r="C29" s="14"/>
      <c r="D29" s="22"/>
      <c r="E29" s="304"/>
      <c r="F29" s="23"/>
      <c r="G29" s="40"/>
      <c r="H29" s="25" t="str">
        <f t="shared" si="1"/>
        <v/>
      </c>
    </row>
    <row r="30" spans="2:8" ht="25.5">
      <c r="B30" s="50" t="s">
        <v>368</v>
      </c>
      <c r="C30" s="14" t="s">
        <v>370</v>
      </c>
      <c r="D30" s="22" t="s">
        <v>109</v>
      </c>
      <c r="E30" s="305" t="s">
        <v>52</v>
      </c>
      <c r="F30" s="23">
        <v>100</v>
      </c>
      <c r="G30" s="40"/>
      <c r="H30" s="25">
        <f t="shared" si="1"/>
        <v>0</v>
      </c>
    </row>
    <row r="31" spans="2:8">
      <c r="B31" s="50"/>
      <c r="C31" s="14"/>
      <c r="D31" s="22"/>
      <c r="E31" s="304"/>
      <c r="F31" s="23"/>
      <c r="G31" s="40"/>
      <c r="H31" s="25" t="str">
        <f t="shared" si="1"/>
        <v/>
      </c>
    </row>
    <row r="32" spans="2:8">
      <c r="B32" s="50" t="s">
        <v>371</v>
      </c>
      <c r="C32" s="14" t="s">
        <v>372</v>
      </c>
      <c r="D32" s="22" t="s">
        <v>109</v>
      </c>
      <c r="E32" s="306" t="s">
        <v>52</v>
      </c>
      <c r="F32" s="23">
        <v>50</v>
      </c>
      <c r="G32" s="38"/>
      <c r="H32" s="25">
        <f t="shared" si="1"/>
        <v>0</v>
      </c>
    </row>
    <row r="33" spans="2:8">
      <c r="B33" s="50"/>
      <c r="C33" s="14"/>
      <c r="D33" s="22"/>
      <c r="E33" s="306"/>
      <c r="F33" s="26"/>
      <c r="G33" s="27"/>
      <c r="H33" s="25" t="str">
        <f t="shared" si="1"/>
        <v/>
      </c>
    </row>
    <row r="34" spans="2:8" s="36" customFormat="1" hidden="1">
      <c r="B34" s="50" t="s">
        <v>373</v>
      </c>
      <c r="C34" s="14" t="s">
        <v>374</v>
      </c>
      <c r="D34" s="15" t="s">
        <v>355</v>
      </c>
      <c r="E34" s="306"/>
      <c r="F34" s="26"/>
      <c r="G34" s="27"/>
      <c r="H34" s="25">
        <f t="shared" si="1"/>
        <v>0</v>
      </c>
    </row>
    <row r="35" spans="2:8" hidden="1">
      <c r="B35" s="50"/>
      <c r="C35" s="14"/>
      <c r="D35" s="22"/>
      <c r="E35" s="304"/>
      <c r="F35" s="23"/>
      <c r="G35" s="38"/>
      <c r="H35" s="25" t="str">
        <f t="shared" si="1"/>
        <v/>
      </c>
    </row>
    <row r="36" spans="2:8" hidden="1">
      <c r="B36" s="50" t="s">
        <v>375</v>
      </c>
      <c r="C36" s="14" t="s">
        <v>376</v>
      </c>
      <c r="D36" s="22"/>
      <c r="E36" s="305"/>
      <c r="F36" s="23"/>
      <c r="G36" s="38"/>
      <c r="H36" s="25" t="str">
        <f t="shared" si="1"/>
        <v/>
      </c>
    </row>
    <row r="37" spans="2:8" hidden="1">
      <c r="B37" s="50"/>
      <c r="C37" s="14"/>
      <c r="D37" s="22"/>
      <c r="E37" s="304"/>
      <c r="F37" s="23"/>
      <c r="G37" s="38"/>
      <c r="H37" s="25" t="str">
        <f t="shared" si="1"/>
        <v/>
      </c>
    </row>
    <row r="38" spans="2:8" ht="25.5" hidden="1">
      <c r="B38" s="50" t="s">
        <v>377</v>
      </c>
      <c r="C38" s="14" t="s">
        <v>378</v>
      </c>
      <c r="D38" s="22" t="s">
        <v>69</v>
      </c>
      <c r="E38" s="305"/>
      <c r="F38" s="23"/>
      <c r="G38" s="47"/>
      <c r="H38" s="25">
        <f t="shared" si="1"/>
        <v>0</v>
      </c>
    </row>
    <row r="39" spans="2:8" hidden="1">
      <c r="B39" s="50"/>
      <c r="C39" s="14"/>
      <c r="D39" s="22"/>
      <c r="E39" s="304"/>
      <c r="F39" s="23"/>
      <c r="G39" s="47"/>
      <c r="H39" s="25" t="str">
        <f t="shared" si="1"/>
        <v/>
      </c>
    </row>
    <row r="40" spans="2:8" ht="14.25" hidden="1">
      <c r="B40" s="50" t="s">
        <v>379</v>
      </c>
      <c r="C40" s="14" t="s">
        <v>380</v>
      </c>
      <c r="D40" s="22" t="s">
        <v>381</v>
      </c>
      <c r="E40" s="305"/>
      <c r="F40" s="23"/>
      <c r="G40" s="43"/>
      <c r="H40" s="25">
        <f t="shared" si="1"/>
        <v>0</v>
      </c>
    </row>
    <row r="41" spans="2:8" hidden="1">
      <c r="B41" s="50"/>
      <c r="C41" s="14"/>
      <c r="D41" s="22"/>
      <c r="E41" s="304"/>
      <c r="F41" s="23"/>
      <c r="G41" s="43"/>
      <c r="H41" s="25" t="str">
        <f t="shared" si="1"/>
        <v/>
      </c>
    </row>
    <row r="42" spans="2:8" ht="14.25" hidden="1">
      <c r="B42" s="50" t="s">
        <v>382</v>
      </c>
      <c r="C42" s="14" t="s">
        <v>383</v>
      </c>
      <c r="D42" s="22" t="s">
        <v>381</v>
      </c>
      <c r="E42" s="306"/>
      <c r="F42" s="22"/>
      <c r="G42" s="40"/>
      <c r="H42" s="25">
        <f t="shared" si="1"/>
        <v>0</v>
      </c>
    </row>
    <row r="43" spans="2:8" hidden="1">
      <c r="B43" s="50"/>
      <c r="C43" s="14"/>
      <c r="D43" s="22"/>
      <c r="E43" s="304"/>
      <c r="F43" s="22"/>
      <c r="G43" s="40"/>
      <c r="H43" s="25" t="str">
        <f t="shared" si="1"/>
        <v/>
      </c>
    </row>
    <row r="44" spans="2:8" hidden="1">
      <c r="B44" s="50" t="s">
        <v>384</v>
      </c>
      <c r="C44" s="14" t="s">
        <v>385</v>
      </c>
      <c r="D44" s="22" t="s">
        <v>355</v>
      </c>
      <c r="E44" s="305"/>
      <c r="F44" s="22"/>
      <c r="G44" s="38"/>
      <c r="H44" s="25">
        <f t="shared" si="1"/>
        <v>0</v>
      </c>
    </row>
    <row r="45" spans="2:8" hidden="1">
      <c r="B45" s="50"/>
      <c r="C45" s="14"/>
      <c r="D45" s="22"/>
      <c r="E45" s="304"/>
      <c r="F45" s="22"/>
      <c r="G45" s="38"/>
      <c r="H45" s="25" t="str">
        <f t="shared" si="1"/>
        <v/>
      </c>
    </row>
    <row r="46" spans="2:8" hidden="1">
      <c r="B46" s="50" t="s">
        <v>386</v>
      </c>
      <c r="C46" s="14" t="s">
        <v>387</v>
      </c>
      <c r="D46" s="51"/>
      <c r="E46" s="306"/>
      <c r="F46" s="51"/>
      <c r="G46" s="106"/>
      <c r="H46" s="107" t="str">
        <f t="shared" si="1"/>
        <v/>
      </c>
    </row>
    <row r="47" spans="2:8" hidden="1">
      <c r="B47" s="50"/>
      <c r="C47" s="14"/>
      <c r="D47" s="22"/>
      <c r="E47" s="304"/>
      <c r="F47" s="22"/>
      <c r="G47" s="38"/>
      <c r="H47" s="25" t="str">
        <f t="shared" si="1"/>
        <v/>
      </c>
    </row>
    <row r="48" spans="2:8" hidden="1">
      <c r="B48" s="50" t="s">
        <v>388</v>
      </c>
      <c r="C48" s="14" t="s">
        <v>389</v>
      </c>
      <c r="D48" s="22" t="s">
        <v>109</v>
      </c>
      <c r="E48" s="305"/>
      <c r="F48" s="22"/>
      <c r="G48" s="38"/>
      <c r="H48" s="25">
        <f t="shared" si="1"/>
        <v>0</v>
      </c>
    </row>
    <row r="49" spans="2:8" hidden="1">
      <c r="B49" s="50"/>
      <c r="C49" s="14"/>
      <c r="D49" s="22"/>
      <c r="E49" s="304"/>
      <c r="F49" s="22"/>
      <c r="G49" s="38"/>
      <c r="H49" s="25" t="str">
        <f t="shared" si="1"/>
        <v/>
      </c>
    </row>
    <row r="50" spans="2:8" hidden="1">
      <c r="B50" s="50" t="s">
        <v>390</v>
      </c>
      <c r="C50" s="14" t="s">
        <v>391</v>
      </c>
      <c r="D50" s="22" t="s">
        <v>109</v>
      </c>
      <c r="E50" s="309"/>
      <c r="F50" s="22"/>
      <c r="G50" s="38"/>
      <c r="H50" s="25">
        <f t="shared" si="1"/>
        <v>0</v>
      </c>
    </row>
    <row r="51" spans="2:8" hidden="1">
      <c r="B51" s="50"/>
      <c r="C51" s="14"/>
      <c r="D51" s="22"/>
      <c r="E51" s="310"/>
      <c r="F51" s="22"/>
      <c r="G51" s="38"/>
      <c r="H51" s="25" t="str">
        <f t="shared" si="1"/>
        <v/>
      </c>
    </row>
    <row r="52" spans="2:8" ht="25.5" hidden="1">
      <c r="B52" s="50" t="s">
        <v>392</v>
      </c>
      <c r="C52" s="14" t="s">
        <v>393</v>
      </c>
      <c r="D52" s="22" t="s">
        <v>109</v>
      </c>
      <c r="F52" s="22"/>
      <c r="G52" s="38"/>
      <c r="H52" s="25">
        <f t="shared" si="1"/>
        <v>0</v>
      </c>
    </row>
    <row r="53" spans="2:8" hidden="1">
      <c r="B53" s="50"/>
      <c r="C53" s="14"/>
      <c r="D53" s="22"/>
      <c r="E53" s="22"/>
      <c r="F53" s="22"/>
      <c r="G53" s="38"/>
      <c r="H53" s="25" t="str">
        <f t="shared" si="1"/>
        <v/>
      </c>
    </row>
    <row r="54" spans="2:8" ht="25.5" hidden="1">
      <c r="B54" s="50" t="s">
        <v>394</v>
      </c>
      <c r="C54" s="14" t="s">
        <v>395</v>
      </c>
      <c r="D54" s="22" t="s">
        <v>109</v>
      </c>
      <c r="E54" s="299"/>
      <c r="F54" s="22"/>
      <c r="G54" s="38"/>
      <c r="H54" s="25">
        <f t="shared" si="1"/>
        <v>0</v>
      </c>
    </row>
    <row r="55" spans="2:8" hidden="1">
      <c r="B55" s="50"/>
      <c r="C55" s="14"/>
      <c r="D55" s="22"/>
      <c r="F55" s="22"/>
      <c r="G55" s="38"/>
      <c r="H55" s="25" t="str">
        <f t="shared" si="1"/>
        <v/>
      </c>
    </row>
    <row r="56" spans="2:8" ht="25.5" hidden="1">
      <c r="B56" s="50" t="s">
        <v>396</v>
      </c>
      <c r="C56" s="14" t="s">
        <v>397</v>
      </c>
      <c r="D56" s="22" t="s">
        <v>109</v>
      </c>
      <c r="E56" s="312"/>
      <c r="F56" s="22"/>
      <c r="G56" s="48"/>
      <c r="H56" s="25">
        <f t="shared" si="1"/>
        <v>0</v>
      </c>
    </row>
    <row r="57" spans="2:8" hidden="1">
      <c r="B57" s="50"/>
      <c r="C57" s="14"/>
      <c r="D57" s="22"/>
      <c r="E57" s="313"/>
      <c r="F57" s="22"/>
      <c r="G57" s="48"/>
      <c r="H57" s="25" t="str">
        <f t="shared" si="1"/>
        <v/>
      </c>
    </row>
    <row r="58" spans="2:8" ht="25.5" hidden="1">
      <c r="B58" s="50" t="s">
        <v>398</v>
      </c>
      <c r="C58" s="14" t="s">
        <v>399</v>
      </c>
      <c r="D58" s="22" t="s">
        <v>109</v>
      </c>
      <c r="E58" s="302"/>
      <c r="F58" s="22"/>
      <c r="G58" s="48"/>
      <c r="H58" s="25">
        <f t="shared" si="1"/>
        <v>0</v>
      </c>
    </row>
    <row r="59" spans="2:8" hidden="1">
      <c r="B59" s="50"/>
      <c r="C59" s="14"/>
      <c r="D59" s="22"/>
      <c r="E59" s="303" t="s">
        <v>52</v>
      </c>
      <c r="F59" s="22"/>
      <c r="G59" s="48"/>
      <c r="H59" s="25" t="str">
        <f t="shared" si="1"/>
        <v/>
      </c>
    </row>
    <row r="60" spans="2:8" s="28" customFormat="1" ht="20.100000000000001" hidden="1" customHeight="1">
      <c r="B60" s="82" t="str">
        <f>$B$10</f>
        <v>C1.6</v>
      </c>
      <c r="C60" s="30" t="s">
        <v>80</v>
      </c>
      <c r="D60" s="31"/>
      <c r="E60" s="314"/>
      <c r="F60" s="32"/>
      <c r="G60" s="31"/>
      <c r="H60" s="33">
        <f>SUM(H9:H59)</f>
        <v>0</v>
      </c>
    </row>
    <row r="61" spans="2:8" hidden="1">
      <c r="B61" s="661" t="str">
        <f>Client1</f>
        <v>Province of KwaZulu-Natal</v>
      </c>
      <c r="C61" s="661"/>
      <c r="D61" s="661"/>
      <c r="E61" s="315"/>
      <c r="F61" s="659" t="str">
        <f>"Contract No. "&amp;ContractNo</f>
        <v>Contract No. ZNB02213/0000/00/HOD/INF/23/T</v>
      </c>
      <c r="G61" s="659"/>
      <c r="H61" s="659"/>
    </row>
    <row r="62" spans="2:8" hidden="1">
      <c r="B62" s="661" t="str">
        <f>Client2</f>
        <v>Department of Transport</v>
      </c>
      <c r="C62" s="661"/>
      <c r="D62" s="661"/>
      <c r="E62" s="316"/>
      <c r="F62" s="659"/>
      <c r="G62" s="659"/>
      <c r="H62" s="659"/>
    </row>
    <row r="63" spans="2:8" hidden="1">
      <c r="B63" s="662"/>
      <c r="C63" s="662"/>
      <c r="D63" s="662"/>
      <c r="E63" s="306"/>
      <c r="F63" s="660"/>
      <c r="G63" s="660"/>
      <c r="H63" s="660"/>
    </row>
    <row r="64" spans="2:8" hidden="1">
      <c r="B64" s="670" t="s">
        <v>148</v>
      </c>
      <c r="C64" s="671"/>
      <c r="D64" s="671"/>
      <c r="E64" s="671"/>
      <c r="F64" s="671"/>
      <c r="G64" s="671"/>
      <c r="H64" s="673" t="str">
        <f>H4</f>
        <v>CHAPTER C1.6</v>
      </c>
    </row>
    <row r="65" spans="2:8" hidden="1">
      <c r="B65" s="663" t="str">
        <f>ContractDescription</f>
        <v>THE CONSTRUCTION OF MKUZE RIVER BRIDGE NO.3801 AT KM 27+440 ON MAIN ROAD P52-3 IN ZULULAND UNDER EMPANGENI REGION.</v>
      </c>
      <c r="C65" s="664"/>
      <c r="D65" s="664"/>
      <c r="E65" s="664"/>
      <c r="F65" s="664"/>
      <c r="G65" s="664"/>
      <c r="H65" s="659"/>
    </row>
    <row r="66" spans="2:8" hidden="1">
      <c r="B66" s="663"/>
      <c r="C66" s="664"/>
      <c r="D66" s="664"/>
      <c r="E66" s="664"/>
      <c r="F66" s="664"/>
      <c r="G66" s="664"/>
      <c r="H66" s="659"/>
    </row>
    <row r="67" spans="2:8" hidden="1">
      <c r="B67" s="665"/>
      <c r="C67" s="666"/>
      <c r="D67" s="666"/>
      <c r="E67" s="666"/>
      <c r="F67" s="666"/>
      <c r="G67" s="666"/>
      <c r="H67" s="660"/>
    </row>
    <row r="68" spans="2:8" s="9" customFormat="1" ht="24.95" hidden="1" customHeight="1">
      <c r="B68" s="76" t="s">
        <v>49</v>
      </c>
      <c r="C68" s="11" t="s">
        <v>50</v>
      </c>
      <c r="D68" s="11" t="s">
        <v>51</v>
      </c>
      <c r="E68" s="309"/>
      <c r="F68" s="11" t="s">
        <v>53</v>
      </c>
      <c r="G68" s="11" t="s">
        <v>54</v>
      </c>
      <c r="H68" s="11" t="s">
        <v>55</v>
      </c>
    </row>
    <row r="69" spans="2:8" s="28" customFormat="1" ht="20.100000000000001" hidden="1" customHeight="1">
      <c r="B69" s="82"/>
      <c r="C69" s="30" t="s">
        <v>149</v>
      </c>
      <c r="D69" s="31"/>
      <c r="E69" s="305"/>
      <c r="F69" s="32"/>
      <c r="G69" s="31"/>
      <c r="H69" s="33">
        <f>H60</f>
        <v>0</v>
      </c>
    </row>
    <row r="70" spans="2:8" hidden="1">
      <c r="B70" s="13"/>
      <c r="C70" s="14"/>
      <c r="D70" s="22"/>
      <c r="E70" s="309"/>
      <c r="F70" s="22"/>
      <c r="G70" s="48"/>
      <c r="H70" s="25" t="str">
        <f t="shared" ref="H70:H77" si="2">IF(D70="","",F70*G70)</f>
        <v/>
      </c>
    </row>
    <row r="71" spans="2:8">
      <c r="B71" s="13" t="s">
        <v>400</v>
      </c>
      <c r="C71" s="14" t="s">
        <v>401</v>
      </c>
      <c r="D71" s="22"/>
      <c r="E71" s="304"/>
      <c r="F71" s="22"/>
      <c r="G71" s="38"/>
      <c r="H71" s="25" t="str">
        <f t="shared" si="2"/>
        <v/>
      </c>
    </row>
    <row r="72" spans="2:8">
      <c r="B72" s="13"/>
      <c r="C72" s="14"/>
      <c r="D72" s="22"/>
      <c r="E72" s="305"/>
      <c r="F72" s="22"/>
      <c r="G72" s="38"/>
      <c r="H72" s="25" t="str">
        <f t="shared" si="2"/>
        <v/>
      </c>
    </row>
    <row r="73" spans="2:8" ht="14.25">
      <c r="B73" s="13" t="s">
        <v>402</v>
      </c>
      <c r="C73" s="14" t="s">
        <v>403</v>
      </c>
      <c r="D73" s="22" t="s">
        <v>381</v>
      </c>
      <c r="E73" s="304" t="s">
        <v>52</v>
      </c>
      <c r="F73" s="22">
        <v>7200</v>
      </c>
      <c r="G73" s="38"/>
      <c r="H73" s="25">
        <f t="shared" si="2"/>
        <v>0</v>
      </c>
    </row>
    <row r="74" spans="2:8">
      <c r="B74" s="13"/>
      <c r="C74" s="14"/>
      <c r="D74" s="22"/>
      <c r="E74" s="304"/>
      <c r="F74" s="22"/>
      <c r="G74" s="38"/>
      <c r="H74" s="25" t="str">
        <f t="shared" si="2"/>
        <v/>
      </c>
    </row>
    <row r="75" spans="2:8">
      <c r="B75" s="13"/>
      <c r="C75" s="14"/>
      <c r="D75" s="22"/>
      <c r="E75" s="305"/>
      <c r="F75" s="22"/>
      <c r="G75" s="38"/>
      <c r="H75" s="25" t="str">
        <f t="shared" si="2"/>
        <v/>
      </c>
    </row>
    <row r="76" spans="2:8">
      <c r="B76" s="13"/>
      <c r="C76" s="14"/>
      <c r="D76" s="22"/>
      <c r="E76" s="305"/>
      <c r="F76" s="22"/>
      <c r="G76" s="38"/>
      <c r="H76" s="25" t="str">
        <f t="shared" si="2"/>
        <v/>
      </c>
    </row>
    <row r="77" spans="2:8">
      <c r="B77" s="13"/>
      <c r="C77" s="14"/>
      <c r="D77" s="22"/>
      <c r="E77" s="305"/>
      <c r="F77" s="22"/>
      <c r="G77" s="38"/>
      <c r="H77" s="25" t="str">
        <f t="shared" si="2"/>
        <v/>
      </c>
    </row>
    <row r="78" spans="2:8" s="28" customFormat="1" ht="24.95" customHeight="1">
      <c r="B78" s="90" t="str">
        <f>B60</f>
        <v>C1.6</v>
      </c>
      <c r="C78" s="30" t="s">
        <v>94</v>
      </c>
      <c r="D78" s="31"/>
      <c r="E78" s="384"/>
      <c r="F78" s="32"/>
      <c r="G78" s="31"/>
      <c r="H78" s="33">
        <f>SUM(H69:H77)</f>
        <v>0</v>
      </c>
    </row>
    <row r="79" spans="2:8">
      <c r="E79" s="304"/>
    </row>
    <row r="80" spans="2:8">
      <c r="E80" s="306"/>
    </row>
    <row r="81" spans="5:5">
      <c r="E81" s="304"/>
    </row>
    <row r="82" spans="5:5">
      <c r="E82" s="304"/>
    </row>
    <row r="83" spans="5:5">
      <c r="E83" s="304"/>
    </row>
    <row r="84" spans="5:5">
      <c r="E84" s="304"/>
    </row>
    <row r="85" spans="5:5">
      <c r="E85" s="304"/>
    </row>
    <row r="86" spans="5:5">
      <c r="E86" s="304"/>
    </row>
    <row r="87" spans="5:5">
      <c r="E87" s="304"/>
    </row>
    <row r="88" spans="5:5">
      <c r="E88" s="304"/>
    </row>
    <row r="89" spans="5:5">
      <c r="E89" s="304"/>
    </row>
    <row r="90" spans="5:5">
      <c r="E90" s="304"/>
    </row>
    <row r="91" spans="5:5">
      <c r="E91" s="304"/>
    </row>
    <row r="92" spans="5:5">
      <c r="E92" s="304"/>
    </row>
    <row r="93" spans="5:5">
      <c r="E93" s="304"/>
    </row>
    <row r="94" spans="5:5">
      <c r="E94" s="304"/>
    </row>
    <row r="95" spans="5:5">
      <c r="E95" s="304"/>
    </row>
    <row r="96" spans="5:5">
      <c r="E96" s="304"/>
    </row>
    <row r="97" spans="5:5">
      <c r="E97" s="304"/>
    </row>
    <row r="98" spans="5:5">
      <c r="E98" s="304"/>
    </row>
    <row r="99" spans="5:5">
      <c r="E99" s="304"/>
    </row>
    <row r="100" spans="5:5">
      <c r="E100" s="304"/>
    </row>
    <row r="101" spans="5:5">
      <c r="E101" s="304"/>
    </row>
    <row r="102" spans="5:5">
      <c r="E102" s="304"/>
    </row>
    <row r="103" spans="5:5">
      <c r="E103" s="304"/>
    </row>
    <row r="104" spans="5:5">
      <c r="E104" s="304"/>
    </row>
    <row r="105" spans="5:5">
      <c r="E105" s="304"/>
    </row>
    <row r="106" spans="5:5">
      <c r="E106" s="304"/>
    </row>
    <row r="107" spans="5:5">
      <c r="E107" s="304"/>
    </row>
    <row r="108" spans="5:5">
      <c r="E108" s="304"/>
    </row>
    <row r="109" spans="5:5">
      <c r="E109" s="309"/>
    </row>
    <row r="110" spans="5:5">
      <c r="E110" s="317"/>
    </row>
    <row r="112" spans="5:5">
      <c r="E112" s="4"/>
    </row>
    <row r="113" spans="5:5">
      <c r="E113" s="299"/>
    </row>
    <row r="115" spans="5:5">
      <c r="E115" s="312"/>
    </row>
    <row r="116" spans="5:5">
      <c r="E116" s="313"/>
    </row>
    <row r="117" spans="5:5">
      <c r="E117" s="302"/>
    </row>
    <row r="118" spans="5:5">
      <c r="E118" s="303" t="s">
        <v>52</v>
      </c>
    </row>
    <row r="119" spans="5:5">
      <c r="E119" s="314"/>
    </row>
    <row r="120" spans="5:5">
      <c r="E120" s="315"/>
    </row>
    <row r="121" spans="5:5">
      <c r="E121" s="316"/>
    </row>
    <row r="122" spans="5:5">
      <c r="E122" s="304"/>
    </row>
    <row r="123" spans="5:5">
      <c r="E123" s="304"/>
    </row>
    <row r="124" spans="5:5">
      <c r="E124" s="304"/>
    </row>
    <row r="125" spans="5:5">
      <c r="E125" s="304"/>
    </row>
    <row r="126" spans="5:5">
      <c r="E126" s="304"/>
    </row>
    <row r="127" spans="5:5">
      <c r="E127" s="304"/>
    </row>
    <row r="128" spans="5:5">
      <c r="E128" s="304"/>
    </row>
    <row r="129" spans="5:5">
      <c r="E129" s="304"/>
    </row>
    <row r="130" spans="5:5">
      <c r="E130" s="304"/>
    </row>
    <row r="131" spans="5:5">
      <c r="E131" s="304"/>
    </row>
    <row r="132" spans="5:5">
      <c r="E132" s="304"/>
    </row>
    <row r="133" spans="5:5">
      <c r="E133" s="304"/>
    </row>
    <row r="134" spans="5:5">
      <c r="E134" s="304"/>
    </row>
    <row r="135" spans="5:5">
      <c r="E135" s="304"/>
    </row>
    <row r="136" spans="5:5">
      <c r="E136" s="304"/>
    </row>
    <row r="137" spans="5:5">
      <c r="E137" s="304"/>
    </row>
    <row r="138" spans="5:5">
      <c r="E138" s="304"/>
    </row>
    <row r="139" spans="5:5">
      <c r="E139" s="304"/>
    </row>
    <row r="140" spans="5:5">
      <c r="E140" s="304"/>
    </row>
    <row r="141" spans="5:5">
      <c r="E141" s="304"/>
    </row>
    <row r="142" spans="5:5">
      <c r="E142" s="304"/>
    </row>
    <row r="143" spans="5:5">
      <c r="E143" s="304"/>
    </row>
    <row r="144" spans="5:5">
      <c r="E144" s="304"/>
    </row>
    <row r="145" spans="5:5">
      <c r="E145" s="304"/>
    </row>
    <row r="146" spans="5:5">
      <c r="E146" s="304"/>
    </row>
    <row r="147" spans="5:5">
      <c r="E147" s="304"/>
    </row>
    <row r="148" spans="5:5">
      <c r="E148" s="304"/>
    </row>
    <row r="149" spans="5:5">
      <c r="E149" s="304"/>
    </row>
    <row r="150" spans="5:5">
      <c r="E150" s="304"/>
    </row>
    <row r="151" spans="5:5">
      <c r="E151" s="304"/>
    </row>
    <row r="152" spans="5:5">
      <c r="E152" s="304"/>
    </row>
    <row r="153" spans="5:5">
      <c r="E153" s="304"/>
    </row>
    <row r="154" spans="5:5">
      <c r="E154" s="304"/>
    </row>
    <row r="155" spans="5:5">
      <c r="E155" s="304"/>
    </row>
    <row r="156" spans="5:5">
      <c r="E156" s="304"/>
    </row>
    <row r="157" spans="5:5">
      <c r="E157" s="304"/>
    </row>
    <row r="158" spans="5:5">
      <c r="E158" s="304"/>
    </row>
    <row r="159" spans="5:5">
      <c r="E159" s="304"/>
    </row>
    <row r="160" spans="5:5">
      <c r="E160" s="304"/>
    </row>
    <row r="161" spans="5:5">
      <c r="E161" s="304"/>
    </row>
    <row r="162" spans="5:5">
      <c r="E162" s="304"/>
    </row>
    <row r="163" spans="5:5">
      <c r="E163" s="304"/>
    </row>
    <row r="164" spans="5:5">
      <c r="E164" s="304"/>
    </row>
    <row r="165" spans="5:5">
      <c r="E165" s="304"/>
    </row>
    <row r="166" spans="5:5">
      <c r="E166" s="304"/>
    </row>
    <row r="167" spans="5:5">
      <c r="E167" s="304"/>
    </row>
    <row r="168" spans="5:5">
      <c r="E168" s="304"/>
    </row>
    <row r="169" spans="5:5">
      <c r="E169" s="304"/>
    </row>
    <row r="170" spans="5:5">
      <c r="E170" s="304"/>
    </row>
    <row r="171" spans="5:5">
      <c r="E171" s="304"/>
    </row>
    <row r="172" spans="5:5">
      <c r="E172" s="304"/>
    </row>
    <row r="173" spans="5:5">
      <c r="E173" s="304"/>
    </row>
    <row r="174" spans="5:5">
      <c r="E174" s="304"/>
    </row>
    <row r="175" spans="5:5">
      <c r="E175" s="304"/>
    </row>
    <row r="176" spans="5:5">
      <c r="E176" s="309"/>
    </row>
    <row r="177" spans="5:5">
      <c r="E177" s="317"/>
    </row>
  </sheetData>
  <mergeCells count="11">
    <mergeCell ref="B64:G64"/>
    <mergeCell ref="H64:H67"/>
    <mergeCell ref="B65:G67"/>
    <mergeCell ref="F1:H1"/>
    <mergeCell ref="B5:G7"/>
    <mergeCell ref="H4:H7"/>
    <mergeCell ref="B4:G4"/>
    <mergeCell ref="B61:D61"/>
    <mergeCell ref="F61:H63"/>
    <mergeCell ref="B62:D62"/>
    <mergeCell ref="B63:D63"/>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H38"/>
  <sheetViews>
    <sheetView view="pageBreakPreview" topLeftCell="A19" zoomScaleNormal="125" zoomScaleSheetLayoutView="100" zoomScalePageLayoutView="125" workbookViewId="0">
      <selection activeCell="C1" sqref="A1:XFD1"/>
    </sheetView>
  </sheetViews>
  <sheetFormatPr defaultColWidth="6.85546875" defaultRowHeight="12.75"/>
  <cols>
    <col min="1" max="1" width="0.85546875" style="1" customWidth="1"/>
    <col min="2" max="2" width="11.7109375" style="35" customWidth="1"/>
    <col min="3" max="3" width="43.7109375" style="3" customWidth="1"/>
    <col min="4" max="4" width="9.28515625" style="4" customWidth="1"/>
    <col min="5" max="5" width="4.42578125" style="311" customWidth="1"/>
    <col min="6" max="6" width="15.7109375" style="4" customWidth="1"/>
    <col min="7" max="7" width="15.7109375" style="1" customWidth="1"/>
    <col min="8" max="8" width="15.7109375" style="5" customWidth="1"/>
    <col min="9" max="16384" width="6.85546875" style="1"/>
  </cols>
  <sheetData>
    <row r="1" spans="2:8">
      <c r="B1" s="2" t="str">
        <f>Client1</f>
        <v>Province of KwaZulu-Natal</v>
      </c>
      <c r="E1" s="299"/>
      <c r="F1" s="672" t="str">
        <f>"Contract No. "&amp;ContractNo</f>
        <v>Contract No. ZNB02213/0000/00/HOD/INF/23/T</v>
      </c>
      <c r="G1" s="672"/>
      <c r="H1" s="672"/>
    </row>
    <row r="2" spans="2:8">
      <c r="B2" s="98" t="str">
        <f>Client2</f>
        <v>Department of Transport</v>
      </c>
      <c r="E2" s="313"/>
    </row>
    <row r="3" spans="2:8">
      <c r="B3" s="79"/>
      <c r="C3" s="79"/>
      <c r="D3" s="80"/>
      <c r="E3" s="301"/>
      <c r="F3" s="80"/>
      <c r="G3" s="81"/>
      <c r="H3" s="99"/>
    </row>
    <row r="4" spans="2:8">
      <c r="B4" s="670" t="s">
        <v>48</v>
      </c>
      <c r="C4" s="671"/>
      <c r="D4" s="671"/>
      <c r="E4" s="671"/>
      <c r="F4" s="671"/>
      <c r="G4" s="671"/>
      <c r="H4" s="667" t="str">
        <f>"CHAPTER "&amp;B10</f>
        <v>CHAPTER C1.7</v>
      </c>
    </row>
    <row r="5" spans="2:8" ht="7.5" customHeight="1">
      <c r="B5" s="663" t="str">
        <f>ContractDescription</f>
        <v>THE CONSTRUCTION OF MKUZE RIVER BRIDGE NO.3801 AT KM 27+440 ON MAIN ROAD P52-3 IN ZULULAND UNDER EMPANGENI REGION.</v>
      </c>
      <c r="C5" s="664"/>
      <c r="D5" s="664"/>
      <c r="E5" s="664"/>
      <c r="F5" s="664"/>
      <c r="G5" s="664"/>
      <c r="H5" s="668"/>
    </row>
    <row r="6" spans="2:8" ht="12.75" customHeight="1">
      <c r="B6" s="663"/>
      <c r="C6" s="664"/>
      <c r="D6" s="664"/>
      <c r="E6" s="664"/>
      <c r="F6" s="664"/>
      <c r="G6" s="664"/>
      <c r="H6" s="668"/>
    </row>
    <row r="7" spans="2:8" ht="7.5" customHeight="1">
      <c r="B7" s="665"/>
      <c r="C7" s="666"/>
      <c r="D7" s="666"/>
      <c r="E7" s="666"/>
      <c r="F7" s="666"/>
      <c r="G7" s="666"/>
      <c r="H7" s="669"/>
    </row>
    <row r="8" spans="2:8" s="9" customFormat="1" ht="24.95" customHeight="1">
      <c r="B8" s="10" t="s">
        <v>49</v>
      </c>
      <c r="C8" s="11" t="s">
        <v>50</v>
      </c>
      <c r="D8" s="11" t="s">
        <v>51</v>
      </c>
      <c r="E8" s="363" t="s">
        <v>404</v>
      </c>
      <c r="F8" s="11" t="s">
        <v>53</v>
      </c>
      <c r="G8" s="11" t="s">
        <v>54</v>
      </c>
      <c r="H8" s="11" t="s">
        <v>55</v>
      </c>
    </row>
    <row r="9" spans="2:8">
      <c r="B9" s="50"/>
      <c r="C9" s="14"/>
      <c r="D9" s="376"/>
      <c r="E9" s="362"/>
      <c r="F9" s="377"/>
      <c r="G9" s="16"/>
      <c r="H9" s="25" t="str">
        <f t="shared" ref="H9:H24" si="0">IF(D9="","",F9*G9)</f>
        <v/>
      </c>
    </row>
    <row r="10" spans="2:8">
      <c r="B10" s="74" t="s">
        <v>405</v>
      </c>
      <c r="C10" s="20" t="s">
        <v>406</v>
      </c>
      <c r="D10" s="22"/>
      <c r="E10" s="304"/>
      <c r="F10" s="22"/>
      <c r="G10" s="40"/>
      <c r="H10" s="25" t="str">
        <f t="shared" si="0"/>
        <v/>
      </c>
    </row>
    <row r="11" spans="2:8">
      <c r="B11" s="50"/>
      <c r="C11" s="14"/>
      <c r="D11" s="22"/>
      <c r="E11" s="304"/>
      <c r="F11" s="22"/>
      <c r="G11" s="40"/>
      <c r="H11" s="25" t="str">
        <f t="shared" si="0"/>
        <v/>
      </c>
    </row>
    <row r="12" spans="2:8">
      <c r="B12" s="50" t="s">
        <v>407</v>
      </c>
      <c r="C12" s="14" t="s">
        <v>408</v>
      </c>
      <c r="D12" s="22"/>
      <c r="E12" s="304"/>
      <c r="F12" s="22"/>
      <c r="G12" s="40"/>
      <c r="H12" s="25" t="str">
        <f t="shared" si="0"/>
        <v/>
      </c>
    </row>
    <row r="13" spans="2:8">
      <c r="B13" s="50"/>
      <c r="C13" s="14"/>
      <c r="D13" s="22"/>
      <c r="E13" s="305"/>
      <c r="F13" s="22"/>
      <c r="G13" s="40"/>
      <c r="H13" s="25" t="str">
        <f t="shared" si="0"/>
        <v/>
      </c>
    </row>
    <row r="14" spans="2:8" ht="25.5">
      <c r="B14" s="50" t="s">
        <v>409</v>
      </c>
      <c r="C14" s="14" t="s">
        <v>410</v>
      </c>
      <c r="D14" s="22" t="s">
        <v>381</v>
      </c>
      <c r="E14" s="454" t="s">
        <v>404</v>
      </c>
      <c r="F14" s="23">
        <v>7700</v>
      </c>
      <c r="G14" s="24"/>
      <c r="H14" s="25">
        <f t="shared" si="0"/>
        <v>0</v>
      </c>
    </row>
    <row r="15" spans="2:8">
      <c r="B15" s="50"/>
      <c r="C15" s="14"/>
      <c r="D15" s="22"/>
      <c r="E15" s="306"/>
      <c r="F15" s="23"/>
      <c r="G15" s="24"/>
      <c r="H15" s="25" t="str">
        <f t="shared" si="0"/>
        <v/>
      </c>
    </row>
    <row r="16" spans="2:8" ht="25.5" hidden="1">
      <c r="B16" s="50" t="s">
        <v>411</v>
      </c>
      <c r="C16" s="14" t="s">
        <v>412</v>
      </c>
      <c r="D16" s="22" t="s">
        <v>381</v>
      </c>
      <c r="E16" s="307"/>
      <c r="F16" s="23"/>
      <c r="G16" s="24"/>
      <c r="H16" s="25">
        <f t="shared" si="0"/>
        <v>0</v>
      </c>
    </row>
    <row r="17" spans="2:8" hidden="1">
      <c r="B17" s="50"/>
      <c r="C17" s="14"/>
      <c r="D17" s="22"/>
      <c r="E17" s="304"/>
      <c r="F17" s="23"/>
      <c r="G17" s="24"/>
      <c r="H17" s="25" t="str">
        <f t="shared" si="0"/>
        <v/>
      </c>
    </row>
    <row r="18" spans="2:8" ht="38.25" hidden="1">
      <c r="B18" s="50" t="s">
        <v>413</v>
      </c>
      <c r="C18" s="14" t="s">
        <v>414</v>
      </c>
      <c r="D18" s="22" t="s">
        <v>381</v>
      </c>
      <c r="E18" s="304"/>
      <c r="F18" s="23"/>
      <c r="G18" s="24"/>
      <c r="H18" s="25">
        <f t="shared" si="0"/>
        <v>0</v>
      </c>
    </row>
    <row r="19" spans="2:8">
      <c r="B19" s="50"/>
      <c r="C19" s="14"/>
      <c r="D19" s="22"/>
      <c r="E19" s="304"/>
      <c r="F19" s="23"/>
      <c r="G19" s="24"/>
      <c r="H19" s="25" t="str">
        <f t="shared" si="0"/>
        <v/>
      </c>
    </row>
    <row r="20" spans="2:8">
      <c r="B20" s="50" t="s">
        <v>415</v>
      </c>
      <c r="C20" s="14" t="s">
        <v>416</v>
      </c>
      <c r="D20" s="22"/>
      <c r="E20" s="304"/>
      <c r="F20" s="23"/>
      <c r="G20" s="40"/>
      <c r="H20" s="25" t="str">
        <f t="shared" si="0"/>
        <v/>
      </c>
    </row>
    <row r="21" spans="2:8">
      <c r="B21" s="50"/>
      <c r="C21" s="14"/>
      <c r="D21" s="22"/>
      <c r="E21" s="304"/>
      <c r="F21" s="23"/>
      <c r="G21" s="43"/>
      <c r="H21" s="25" t="str">
        <f t="shared" si="0"/>
        <v/>
      </c>
    </row>
    <row r="22" spans="2:8" ht="25.5">
      <c r="B22" s="50" t="s">
        <v>417</v>
      </c>
      <c r="C22" s="14" t="s">
        <v>418</v>
      </c>
      <c r="D22" s="22" t="s">
        <v>419</v>
      </c>
      <c r="E22" s="305"/>
      <c r="F22" s="226">
        <v>74762</v>
      </c>
      <c r="G22" s="40"/>
      <c r="H22" s="25">
        <f t="shared" si="0"/>
        <v>0</v>
      </c>
    </row>
    <row r="23" spans="2:8">
      <c r="B23" s="50"/>
      <c r="C23" s="14"/>
      <c r="D23" s="22"/>
      <c r="E23" s="304"/>
      <c r="F23" s="23"/>
      <c r="G23" s="40"/>
      <c r="H23" s="25" t="str">
        <f t="shared" si="0"/>
        <v/>
      </c>
    </row>
    <row r="24" spans="2:8" ht="25.5" hidden="1">
      <c r="B24" s="50" t="s">
        <v>311</v>
      </c>
      <c r="C24" s="14" t="s">
        <v>420</v>
      </c>
      <c r="D24" s="22" t="s">
        <v>419</v>
      </c>
      <c r="E24" s="304"/>
      <c r="F24" s="23"/>
      <c r="G24" s="45"/>
      <c r="H24" s="25">
        <f t="shared" si="0"/>
        <v>0</v>
      </c>
    </row>
    <row r="25" spans="2:8" hidden="1">
      <c r="B25" s="50"/>
      <c r="C25" s="14"/>
      <c r="D25" s="22"/>
      <c r="E25" s="306"/>
      <c r="F25" s="23"/>
      <c r="G25" s="45"/>
      <c r="H25" s="25"/>
    </row>
    <row r="26" spans="2:8" ht="14.25" hidden="1">
      <c r="B26" s="50" t="s">
        <v>313</v>
      </c>
      <c r="C26" s="14" t="s">
        <v>421</v>
      </c>
      <c r="D26" s="22" t="s">
        <v>419</v>
      </c>
      <c r="E26" s="306"/>
      <c r="F26" s="23"/>
      <c r="G26" s="45"/>
      <c r="H26" s="25">
        <f t="shared" ref="H26:H35" si="1">IF(D26="","",F26*G26)</f>
        <v>0</v>
      </c>
    </row>
    <row r="27" spans="2:8" hidden="1">
      <c r="B27" s="50"/>
      <c r="C27" s="14"/>
      <c r="D27" s="22"/>
      <c r="E27" s="306"/>
      <c r="F27" s="23"/>
      <c r="G27" s="45"/>
      <c r="H27" s="25" t="str">
        <f t="shared" si="1"/>
        <v/>
      </c>
    </row>
    <row r="28" spans="2:8" ht="25.5">
      <c r="B28" s="50" t="s">
        <v>422</v>
      </c>
      <c r="C28" s="14" t="s">
        <v>423</v>
      </c>
      <c r="D28" s="22"/>
      <c r="E28" s="305"/>
      <c r="F28" s="23"/>
      <c r="G28" s="38"/>
      <c r="H28" s="25" t="str">
        <f t="shared" si="1"/>
        <v/>
      </c>
    </row>
    <row r="29" spans="2:8">
      <c r="B29" s="50"/>
      <c r="C29" s="14"/>
      <c r="D29" s="22"/>
      <c r="E29" s="304"/>
      <c r="F29" s="23"/>
      <c r="G29" s="38"/>
      <c r="H29" s="25" t="str">
        <f t="shared" si="1"/>
        <v/>
      </c>
    </row>
    <row r="30" spans="2:8" ht="25.5" hidden="1">
      <c r="B30" s="50" t="s">
        <v>311</v>
      </c>
      <c r="C30" s="14" t="s">
        <v>424</v>
      </c>
      <c r="D30" s="22" t="s">
        <v>419</v>
      </c>
      <c r="E30" s="306"/>
      <c r="F30" s="23"/>
      <c r="G30" s="45"/>
      <c r="H30" s="25">
        <f t="shared" si="1"/>
        <v>0</v>
      </c>
    </row>
    <row r="31" spans="2:8">
      <c r="B31" s="50"/>
      <c r="C31" s="148"/>
      <c r="D31" s="22"/>
      <c r="E31" s="304"/>
      <c r="F31" s="23"/>
      <c r="G31" s="45"/>
      <c r="H31" s="25" t="str">
        <f t="shared" si="1"/>
        <v/>
      </c>
    </row>
    <row r="32" spans="2:8" ht="14.25">
      <c r="B32" s="50" t="s">
        <v>313</v>
      </c>
      <c r="C32" s="148" t="s">
        <v>425</v>
      </c>
      <c r="D32" s="22" t="s">
        <v>419</v>
      </c>
      <c r="E32" s="306"/>
      <c r="F32" s="23">
        <v>4000</v>
      </c>
      <c r="G32" s="24"/>
      <c r="H32" s="25">
        <f t="shared" si="1"/>
        <v>0</v>
      </c>
    </row>
    <row r="33" spans="2:8">
      <c r="B33" s="50"/>
      <c r="C33" s="148"/>
      <c r="D33" s="22"/>
      <c r="E33" s="304"/>
      <c r="F33" s="45"/>
      <c r="G33" s="43"/>
      <c r="H33" s="25" t="str">
        <f t="shared" si="1"/>
        <v/>
      </c>
    </row>
    <row r="34" spans="2:8" ht="14.25">
      <c r="B34" s="50" t="s">
        <v>321</v>
      </c>
      <c r="C34" s="148" t="s">
        <v>426</v>
      </c>
      <c r="D34" s="22" t="s">
        <v>419</v>
      </c>
      <c r="E34" s="305"/>
      <c r="F34" s="23">
        <v>3700</v>
      </c>
      <c r="H34" s="25">
        <f t="shared" si="1"/>
        <v>0</v>
      </c>
    </row>
    <row r="35" spans="2:8">
      <c r="B35" s="50"/>
      <c r="C35" s="14"/>
      <c r="D35" s="22"/>
      <c r="E35" s="304"/>
      <c r="F35" s="23"/>
      <c r="G35" s="40"/>
      <c r="H35" s="25" t="str">
        <f t="shared" si="1"/>
        <v/>
      </c>
    </row>
    <row r="36" spans="2:8">
      <c r="B36" s="50"/>
      <c r="C36" s="14"/>
      <c r="D36" s="22"/>
      <c r="E36" s="306"/>
      <c r="F36" s="22"/>
      <c r="G36" s="38"/>
      <c r="H36" s="25"/>
    </row>
    <row r="37" spans="2:8">
      <c r="B37" s="50"/>
      <c r="C37" s="14"/>
      <c r="D37" s="22"/>
      <c r="E37" s="22"/>
      <c r="F37" s="22"/>
      <c r="G37" s="38"/>
      <c r="H37" s="25"/>
    </row>
    <row r="38" spans="2:8" s="28" customFormat="1" ht="24.95" customHeight="1">
      <c r="B38" s="90" t="str">
        <f>B10</f>
        <v>C1.7</v>
      </c>
      <c r="C38" s="30" t="s">
        <v>94</v>
      </c>
      <c r="D38" s="31"/>
      <c r="E38" s="31"/>
      <c r="F38" s="32"/>
      <c r="G38" s="31"/>
      <c r="H38" s="33">
        <f>SUM(H9:H37)</f>
        <v>0</v>
      </c>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tabColor rgb="FFC00000"/>
    <pageSetUpPr fitToPage="1"/>
  </sheetPr>
  <dimension ref="B1:H201"/>
  <sheetViews>
    <sheetView view="pageBreakPreview" zoomScaleNormal="125" zoomScaleSheetLayoutView="100" zoomScalePageLayoutView="125" workbookViewId="0">
      <pane xSplit="4" ySplit="1" topLeftCell="E172" activePane="bottomRight" state="frozen"/>
      <selection pane="bottomRight" activeCell="A172" sqref="A172:XFD172"/>
      <selection pane="bottomLeft" activeCell="A172" sqref="A172:XFD172"/>
      <selection pane="topRight" activeCell="A172" sqref="A172:XFD17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ht="12.75" customHeight="1">
      <c r="B4" s="670" t="s">
        <v>148</v>
      </c>
      <c r="C4" s="671"/>
      <c r="D4" s="671"/>
      <c r="E4" s="671"/>
      <c r="F4" s="671"/>
      <c r="G4" s="678" t="str">
        <f>"CHAPTER "&amp;B10</f>
        <v>CHAPTER C2.2</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427</v>
      </c>
      <c r="C10" s="20" t="s">
        <v>428</v>
      </c>
      <c r="D10" s="15"/>
      <c r="E10" s="15"/>
      <c r="F10" s="16"/>
      <c r="G10" s="17" t="str">
        <f t="shared" si="0"/>
        <v/>
      </c>
      <c r="H10" s="18"/>
    </row>
    <row r="11" spans="2:8">
      <c r="B11" s="50"/>
      <c r="C11" s="14"/>
      <c r="D11" s="15"/>
      <c r="E11" s="15"/>
      <c r="F11" s="16"/>
      <c r="G11" s="17" t="str">
        <f t="shared" si="0"/>
        <v/>
      </c>
      <c r="H11" s="18"/>
    </row>
    <row r="12" spans="2:8">
      <c r="B12" s="50" t="s">
        <v>429</v>
      </c>
      <c r="C12" s="14" t="s">
        <v>430</v>
      </c>
      <c r="D12" s="15"/>
      <c r="E12" s="15"/>
      <c r="F12" s="16"/>
      <c r="G12" s="17" t="str">
        <f t="shared" si="0"/>
        <v/>
      </c>
      <c r="H12" s="18"/>
    </row>
    <row r="13" spans="2:8">
      <c r="B13" s="50"/>
      <c r="C13" s="14"/>
      <c r="D13" s="15"/>
      <c r="E13" s="15"/>
      <c r="F13" s="16"/>
      <c r="G13" s="17" t="str">
        <f t="shared" si="0"/>
        <v/>
      </c>
      <c r="H13" s="18"/>
    </row>
    <row r="14" spans="2:8" ht="38.25">
      <c r="B14" s="50" t="s">
        <v>431</v>
      </c>
      <c r="C14" s="14" t="s">
        <v>432</v>
      </c>
      <c r="D14" s="22"/>
      <c r="E14" s="23"/>
      <c r="F14" s="24"/>
      <c r="G14" s="25" t="str">
        <f t="shared" si="0"/>
        <v/>
      </c>
      <c r="H14" s="61"/>
    </row>
    <row r="15" spans="2:8">
      <c r="B15" s="50"/>
      <c r="C15" s="14"/>
      <c r="D15" s="15"/>
      <c r="E15" s="26"/>
      <c r="F15" s="16"/>
      <c r="G15" s="25" t="str">
        <f t="shared" si="0"/>
        <v/>
      </c>
      <c r="H15" s="18"/>
    </row>
    <row r="16" spans="2:8">
      <c r="B16" s="50" t="s">
        <v>311</v>
      </c>
      <c r="C16" s="14" t="s">
        <v>433</v>
      </c>
      <c r="D16" s="22" t="s">
        <v>335</v>
      </c>
      <c r="E16" s="26"/>
      <c r="F16" s="63"/>
      <c r="G16" s="25">
        <f t="shared" si="0"/>
        <v>0</v>
      </c>
      <c r="H16" s="18"/>
    </row>
    <row r="17" spans="2:8">
      <c r="B17" s="50"/>
      <c r="C17" s="14"/>
      <c r="D17" s="15"/>
      <c r="E17" s="26"/>
      <c r="F17" s="16"/>
      <c r="G17" s="25" t="str">
        <f t="shared" si="0"/>
        <v/>
      </c>
      <c r="H17" s="64"/>
    </row>
    <row r="18" spans="2:8">
      <c r="B18" s="50" t="s">
        <v>313</v>
      </c>
      <c r="C18" s="148" t="s">
        <v>434</v>
      </c>
      <c r="D18" s="22" t="s">
        <v>335</v>
      </c>
      <c r="E18" s="26"/>
      <c r="F18" s="66"/>
      <c r="G18" s="25">
        <f t="shared" si="0"/>
        <v>0</v>
      </c>
      <c r="H18" s="67"/>
    </row>
    <row r="19" spans="2:8">
      <c r="B19" s="50"/>
      <c r="C19" s="780"/>
      <c r="D19" s="65"/>
      <c r="E19" s="26"/>
      <c r="F19" s="66"/>
      <c r="G19" s="25" t="str">
        <f t="shared" si="0"/>
        <v/>
      </c>
      <c r="H19" s="67"/>
    </row>
    <row r="20" spans="2:8" ht="25.5">
      <c r="B20" s="50" t="s">
        <v>435</v>
      </c>
      <c r="C20" s="14" t="s">
        <v>436</v>
      </c>
      <c r="D20" s="22"/>
      <c r="E20" s="26"/>
      <c r="F20" s="68"/>
      <c r="G20" s="25" t="str">
        <f t="shared" si="0"/>
        <v/>
      </c>
      <c r="H20" s="67"/>
    </row>
    <row r="21" spans="2:8">
      <c r="B21" s="50"/>
      <c r="C21" s="780"/>
      <c r="D21" s="65"/>
      <c r="E21" s="26"/>
      <c r="F21" s="66"/>
      <c r="G21" s="25" t="str">
        <f t="shared" si="0"/>
        <v/>
      </c>
      <c r="H21" s="67"/>
    </row>
    <row r="22" spans="2:8">
      <c r="B22" s="50" t="s">
        <v>311</v>
      </c>
      <c r="C22" s="14" t="s">
        <v>433</v>
      </c>
      <c r="D22" s="22" t="s">
        <v>335</v>
      </c>
      <c r="E22" s="26"/>
      <c r="F22" s="63"/>
      <c r="G22" s="25">
        <f t="shared" si="0"/>
        <v>0</v>
      </c>
      <c r="H22" s="67"/>
    </row>
    <row r="23" spans="2:8">
      <c r="B23" s="50"/>
      <c r="C23" s="14"/>
      <c r="D23" s="15"/>
      <c r="E23" s="26"/>
      <c r="F23" s="66"/>
      <c r="G23" s="25" t="str">
        <f t="shared" si="0"/>
        <v/>
      </c>
      <c r="H23" s="67"/>
    </row>
    <row r="24" spans="2:8">
      <c r="B24" s="50" t="s">
        <v>313</v>
      </c>
      <c r="C24" s="148" t="s">
        <v>434</v>
      </c>
      <c r="D24" s="22" t="s">
        <v>335</v>
      </c>
      <c r="E24" s="26"/>
      <c r="F24" s="16"/>
      <c r="G24" s="25">
        <f t="shared" si="0"/>
        <v>0</v>
      </c>
      <c r="H24" s="18"/>
    </row>
    <row r="25" spans="2:8">
      <c r="B25" s="50"/>
      <c r="C25" s="14"/>
      <c r="D25" s="15"/>
      <c r="E25" s="26"/>
      <c r="F25" s="16"/>
      <c r="G25" s="25" t="str">
        <f t="shared" si="0"/>
        <v/>
      </c>
      <c r="H25" s="18"/>
    </row>
    <row r="26" spans="2:8">
      <c r="B26" s="50" t="s">
        <v>437</v>
      </c>
      <c r="C26" s="14" t="s">
        <v>438</v>
      </c>
      <c r="D26" s="22"/>
      <c r="E26" s="26"/>
      <c r="F26" s="68"/>
      <c r="G26" s="25" t="str">
        <f t="shared" si="0"/>
        <v/>
      </c>
      <c r="H26" s="61"/>
    </row>
    <row r="27" spans="2:8">
      <c r="B27" s="50"/>
      <c r="C27" s="14"/>
      <c r="D27" s="15"/>
      <c r="E27" s="26"/>
      <c r="F27" s="68"/>
      <c r="G27" s="25" t="str">
        <f t="shared" si="0"/>
        <v/>
      </c>
      <c r="H27" s="18"/>
    </row>
    <row r="28" spans="2:8">
      <c r="B28" s="50" t="s">
        <v>439</v>
      </c>
      <c r="C28" s="14" t="s">
        <v>440</v>
      </c>
      <c r="D28" s="22"/>
      <c r="E28" s="26"/>
      <c r="F28" s="63"/>
      <c r="G28" s="25" t="str">
        <f t="shared" si="0"/>
        <v/>
      </c>
      <c r="H28" s="18"/>
    </row>
    <row r="29" spans="2:8">
      <c r="B29" s="50"/>
      <c r="C29" s="14"/>
      <c r="D29" s="15"/>
      <c r="E29" s="26"/>
      <c r="F29" s="27"/>
      <c r="G29" s="25" t="str">
        <f t="shared" si="0"/>
        <v/>
      </c>
      <c r="H29" s="18"/>
    </row>
    <row r="30" spans="2:8">
      <c r="B30" s="50" t="s">
        <v>311</v>
      </c>
      <c r="C30" s="14" t="s">
        <v>433</v>
      </c>
      <c r="D30" s="22" t="s">
        <v>335</v>
      </c>
      <c r="E30" s="26"/>
      <c r="F30" s="27"/>
      <c r="G30" s="25">
        <f t="shared" si="0"/>
        <v>0</v>
      </c>
      <c r="H30" s="18"/>
    </row>
    <row r="31" spans="2:8">
      <c r="B31" s="50"/>
      <c r="C31" s="14"/>
      <c r="D31" s="15"/>
      <c r="E31" s="26"/>
      <c r="F31" s="27"/>
      <c r="G31" s="25" t="str">
        <f t="shared" si="0"/>
        <v/>
      </c>
      <c r="H31" s="18"/>
    </row>
    <row r="32" spans="2:8">
      <c r="B32" s="50" t="s">
        <v>313</v>
      </c>
      <c r="C32" s="148" t="s">
        <v>434</v>
      </c>
      <c r="D32" s="22" t="s">
        <v>335</v>
      </c>
      <c r="E32" s="26"/>
      <c r="F32" s="68"/>
      <c r="G32" s="25">
        <f t="shared" si="0"/>
        <v>0</v>
      </c>
      <c r="H32" s="61"/>
    </row>
    <row r="33" spans="2:8">
      <c r="B33" s="50"/>
      <c r="C33" s="14"/>
      <c r="D33" s="15"/>
      <c r="E33" s="26"/>
      <c r="F33" s="27"/>
      <c r="G33" s="25" t="str">
        <f t="shared" si="0"/>
        <v/>
      </c>
      <c r="H33" s="18"/>
    </row>
    <row r="34" spans="2:8">
      <c r="B34" s="50" t="s">
        <v>441</v>
      </c>
      <c r="C34" s="14" t="s">
        <v>440</v>
      </c>
      <c r="D34" s="22"/>
      <c r="E34" s="26"/>
      <c r="F34" s="63"/>
      <c r="G34" s="25" t="str">
        <f t="shared" si="0"/>
        <v/>
      </c>
      <c r="H34" s="18"/>
    </row>
    <row r="35" spans="2:8">
      <c r="B35" s="50"/>
      <c r="C35" s="14"/>
      <c r="D35" s="15"/>
      <c r="E35" s="15"/>
      <c r="F35" s="16"/>
      <c r="G35" s="25" t="str">
        <f t="shared" si="0"/>
        <v/>
      </c>
      <c r="H35" s="18"/>
    </row>
    <row r="36" spans="2:8">
      <c r="B36" s="50" t="s">
        <v>311</v>
      </c>
      <c r="C36" s="14" t="s">
        <v>442</v>
      </c>
      <c r="D36" s="22" t="s">
        <v>335</v>
      </c>
      <c r="E36" s="15"/>
      <c r="F36" s="68"/>
      <c r="G36" s="25">
        <f t="shared" si="0"/>
        <v>0</v>
      </c>
      <c r="H36" s="18"/>
    </row>
    <row r="37" spans="2:8">
      <c r="B37" s="50"/>
      <c r="C37" s="14"/>
      <c r="D37" s="15"/>
      <c r="E37" s="15"/>
      <c r="F37" s="68"/>
      <c r="G37" s="25" t="str">
        <f t="shared" si="0"/>
        <v/>
      </c>
      <c r="H37" s="18"/>
    </row>
    <row r="38" spans="2:8">
      <c r="B38" s="50" t="s">
        <v>313</v>
      </c>
      <c r="C38" s="148" t="s">
        <v>442</v>
      </c>
      <c r="D38" s="22" t="s">
        <v>335</v>
      </c>
      <c r="E38" s="15"/>
      <c r="F38" s="68"/>
      <c r="G38" s="25">
        <f t="shared" si="0"/>
        <v>0</v>
      </c>
      <c r="H38" s="18"/>
    </row>
    <row r="39" spans="2:8">
      <c r="B39" s="50"/>
      <c r="C39" s="14"/>
      <c r="D39" s="15"/>
      <c r="E39" s="15"/>
      <c r="F39" s="68"/>
      <c r="G39" s="25" t="str">
        <f t="shared" si="0"/>
        <v/>
      </c>
      <c r="H39" s="18"/>
    </row>
    <row r="40" spans="2:8">
      <c r="B40" s="50" t="s">
        <v>443</v>
      </c>
      <c r="C40" s="14" t="s">
        <v>444</v>
      </c>
      <c r="D40" s="22"/>
      <c r="E40" s="15"/>
      <c r="F40" s="71"/>
      <c r="G40" s="25" t="str">
        <f t="shared" si="0"/>
        <v/>
      </c>
      <c r="H40" s="18"/>
    </row>
    <row r="41" spans="2:8">
      <c r="B41" s="50"/>
      <c r="C41" s="14"/>
      <c r="D41" s="15"/>
      <c r="E41" s="15"/>
      <c r="F41" s="68"/>
      <c r="G41" s="25" t="str">
        <f t="shared" ref="G41:G70" si="1">IF(D41="","",E41*F41)</f>
        <v/>
      </c>
      <c r="H41" s="18"/>
    </row>
    <row r="42" spans="2:8">
      <c r="B42" s="50" t="s">
        <v>445</v>
      </c>
      <c r="C42" s="14" t="s">
        <v>446</v>
      </c>
      <c r="D42" s="51"/>
      <c r="E42" s="15"/>
      <c r="F42" s="68"/>
      <c r="G42" s="25" t="str">
        <f t="shared" si="1"/>
        <v/>
      </c>
      <c r="H42" s="18"/>
    </row>
    <row r="43" spans="2:8">
      <c r="B43" s="50"/>
      <c r="C43" s="14"/>
      <c r="D43" s="15"/>
      <c r="E43" s="15"/>
      <c r="F43" s="68"/>
      <c r="G43" s="25" t="str">
        <f t="shared" si="1"/>
        <v/>
      </c>
      <c r="H43" s="18"/>
    </row>
    <row r="44" spans="2:8">
      <c r="B44" s="50" t="s">
        <v>311</v>
      </c>
      <c r="C44" s="14" t="s">
        <v>433</v>
      </c>
      <c r="D44" s="22" t="s">
        <v>335</v>
      </c>
      <c r="E44" s="65"/>
      <c r="F44" s="68"/>
      <c r="G44" s="25">
        <f t="shared" si="1"/>
        <v>0</v>
      </c>
      <c r="H44" s="67"/>
    </row>
    <row r="45" spans="2:8">
      <c r="B45" s="50"/>
      <c r="C45" s="14"/>
      <c r="D45" s="15"/>
      <c r="E45" s="15"/>
      <c r="F45" s="68"/>
      <c r="G45" s="25" t="str">
        <f t="shared" si="1"/>
        <v/>
      </c>
      <c r="H45" s="18"/>
    </row>
    <row r="46" spans="2:8">
      <c r="B46" s="50" t="s">
        <v>313</v>
      </c>
      <c r="C46" s="148" t="s">
        <v>434</v>
      </c>
      <c r="D46" s="22" t="s">
        <v>335</v>
      </c>
      <c r="E46" s="65"/>
      <c r="F46" s="68"/>
      <c r="G46" s="25">
        <f t="shared" si="1"/>
        <v>0</v>
      </c>
      <c r="H46" s="72"/>
    </row>
    <row r="47" spans="2:8">
      <c r="B47" s="50"/>
      <c r="C47" s="780"/>
      <c r="D47" s="65"/>
      <c r="E47" s="65"/>
      <c r="F47" s="68"/>
      <c r="G47" s="25" t="str">
        <f t="shared" si="1"/>
        <v/>
      </c>
      <c r="H47" s="67"/>
    </row>
    <row r="48" spans="2:8">
      <c r="B48" s="50" t="s">
        <v>447</v>
      </c>
      <c r="C48" s="14" t="s">
        <v>446</v>
      </c>
      <c r="D48" s="22"/>
      <c r="E48" s="15"/>
      <c r="F48" s="68"/>
      <c r="G48" s="25" t="str">
        <f t="shared" si="1"/>
        <v/>
      </c>
      <c r="H48" s="18"/>
    </row>
    <row r="49" spans="2:8">
      <c r="B49" s="50"/>
      <c r="C49" s="14"/>
      <c r="D49" s="15"/>
      <c r="E49" s="15"/>
      <c r="F49" s="68"/>
      <c r="G49" s="25" t="str">
        <f t="shared" si="1"/>
        <v/>
      </c>
      <c r="H49" s="18"/>
    </row>
    <row r="50" spans="2:8">
      <c r="B50" s="50" t="s">
        <v>311</v>
      </c>
      <c r="C50" s="14" t="s">
        <v>442</v>
      </c>
      <c r="D50" s="22" t="s">
        <v>335</v>
      </c>
      <c r="E50" s="15"/>
      <c r="F50" s="68"/>
      <c r="G50" s="25">
        <f t="shared" si="1"/>
        <v>0</v>
      </c>
      <c r="H50" s="18"/>
    </row>
    <row r="51" spans="2:8">
      <c r="B51" s="50"/>
      <c r="C51" s="14"/>
      <c r="D51" s="15"/>
      <c r="E51" s="15"/>
      <c r="F51" s="68"/>
      <c r="G51" s="25" t="str">
        <f t="shared" si="1"/>
        <v/>
      </c>
      <c r="H51" s="18"/>
    </row>
    <row r="52" spans="2:8">
      <c r="B52" s="50" t="s">
        <v>313</v>
      </c>
      <c r="C52" s="148" t="s">
        <v>442</v>
      </c>
      <c r="D52" s="22" t="s">
        <v>335</v>
      </c>
      <c r="E52" s="15"/>
      <c r="F52" s="16"/>
      <c r="G52" s="25">
        <f t="shared" si="1"/>
        <v>0</v>
      </c>
      <c r="H52" s="18"/>
    </row>
    <row r="53" spans="2:8">
      <c r="B53" s="50"/>
      <c r="C53" s="14"/>
      <c r="D53" s="15"/>
      <c r="E53" s="15"/>
      <c r="F53" s="16"/>
      <c r="G53" s="17" t="str">
        <f t="shared" si="1"/>
        <v/>
      </c>
    </row>
    <row r="54" spans="2:8" ht="25.5">
      <c r="B54" s="50" t="s">
        <v>448</v>
      </c>
      <c r="C54" s="148" t="s">
        <v>449</v>
      </c>
      <c r="D54" s="15"/>
      <c r="E54" s="15"/>
      <c r="F54" s="16"/>
      <c r="G54" s="17" t="str">
        <f t="shared" si="1"/>
        <v/>
      </c>
    </row>
    <row r="55" spans="2:8">
      <c r="B55" s="50"/>
      <c r="C55" s="14"/>
      <c r="D55" s="15"/>
      <c r="E55" s="15"/>
      <c r="F55" s="16"/>
      <c r="G55" s="17" t="str">
        <f t="shared" si="1"/>
        <v/>
      </c>
    </row>
    <row r="56" spans="2:8">
      <c r="B56" s="50" t="s">
        <v>450</v>
      </c>
      <c r="C56" s="14" t="s">
        <v>451</v>
      </c>
      <c r="D56" s="22" t="s">
        <v>452</v>
      </c>
      <c r="E56" s="15"/>
      <c r="F56" s="16"/>
      <c r="G56" s="17">
        <f t="shared" si="1"/>
        <v>0</v>
      </c>
    </row>
    <row r="57" spans="2:8">
      <c r="B57" s="50"/>
      <c r="C57" s="14"/>
      <c r="D57" s="15"/>
      <c r="E57" s="15"/>
      <c r="F57" s="16"/>
      <c r="G57" s="17" t="str">
        <f t="shared" si="1"/>
        <v/>
      </c>
    </row>
    <row r="58" spans="2:8">
      <c r="B58" s="50" t="s">
        <v>453</v>
      </c>
      <c r="C58" s="14" t="s">
        <v>454</v>
      </c>
      <c r="D58" s="22" t="s">
        <v>452</v>
      </c>
      <c r="E58" s="23"/>
      <c r="F58" s="24"/>
      <c r="G58" s="25">
        <f t="shared" si="1"/>
        <v>0</v>
      </c>
    </row>
    <row r="59" spans="2:8">
      <c r="B59" s="50"/>
      <c r="C59" s="14"/>
      <c r="D59" s="15"/>
      <c r="E59" s="26"/>
      <c r="F59" s="16"/>
      <c r="G59" s="25" t="str">
        <f t="shared" si="1"/>
        <v/>
      </c>
    </row>
    <row r="60" spans="2:8">
      <c r="B60" s="50" t="s">
        <v>455</v>
      </c>
      <c r="C60" s="14" t="s">
        <v>456</v>
      </c>
      <c r="D60" s="22" t="s">
        <v>452</v>
      </c>
      <c r="E60" s="26"/>
      <c r="F60" s="63"/>
      <c r="G60" s="25">
        <f t="shared" si="1"/>
        <v>0</v>
      </c>
    </row>
    <row r="61" spans="2:8">
      <c r="B61" s="50"/>
      <c r="C61" s="14"/>
      <c r="D61" s="15"/>
      <c r="E61" s="26"/>
      <c r="F61" s="16"/>
      <c r="G61" s="25" t="str">
        <f t="shared" si="1"/>
        <v/>
      </c>
    </row>
    <row r="62" spans="2:8">
      <c r="B62" s="50" t="s">
        <v>457</v>
      </c>
      <c r="C62" s="148" t="s">
        <v>458</v>
      </c>
      <c r="D62" s="22" t="s">
        <v>452</v>
      </c>
      <c r="E62" s="26"/>
      <c r="F62" s="66"/>
      <c r="G62" s="25">
        <f t="shared" si="1"/>
        <v>0</v>
      </c>
    </row>
    <row r="63" spans="2:8">
      <c r="B63" s="50"/>
      <c r="C63" s="14"/>
      <c r="D63" s="15"/>
      <c r="E63" s="26"/>
      <c r="F63" s="66"/>
      <c r="G63" s="25" t="str">
        <f t="shared" si="1"/>
        <v/>
      </c>
    </row>
    <row r="64" spans="2:8">
      <c r="B64" s="50" t="s">
        <v>459</v>
      </c>
      <c r="C64" s="14" t="s">
        <v>460</v>
      </c>
      <c r="D64" s="22"/>
      <c r="E64" s="26"/>
      <c r="F64" s="68"/>
      <c r="G64" s="25" t="str">
        <f t="shared" si="1"/>
        <v/>
      </c>
    </row>
    <row r="65" spans="2:8">
      <c r="B65" s="50"/>
      <c r="C65" s="14"/>
      <c r="D65" s="15"/>
      <c r="E65" s="26"/>
      <c r="F65" s="66"/>
      <c r="G65" s="25" t="str">
        <f t="shared" si="1"/>
        <v/>
      </c>
    </row>
    <row r="66" spans="2:8">
      <c r="B66" s="50" t="s">
        <v>311</v>
      </c>
      <c r="C66" s="14" t="s">
        <v>461</v>
      </c>
      <c r="D66" s="22" t="s">
        <v>452</v>
      </c>
      <c r="E66" s="26"/>
      <c r="F66" s="63"/>
      <c r="G66" s="25">
        <f t="shared" si="1"/>
        <v>0</v>
      </c>
    </row>
    <row r="67" spans="2:8">
      <c r="B67" s="50"/>
      <c r="C67" s="14"/>
      <c r="D67" s="15"/>
      <c r="E67" s="26"/>
      <c r="F67" s="66"/>
      <c r="G67" s="25" t="str">
        <f t="shared" si="1"/>
        <v/>
      </c>
    </row>
    <row r="68" spans="2:8">
      <c r="B68" s="50" t="s">
        <v>313</v>
      </c>
      <c r="C68" s="14" t="s">
        <v>462</v>
      </c>
      <c r="D68" s="22" t="s">
        <v>452</v>
      </c>
      <c r="E68" s="26"/>
      <c r="F68" s="16"/>
      <c r="G68" s="25">
        <f t="shared" si="1"/>
        <v>0</v>
      </c>
    </row>
    <row r="69" spans="2:8">
      <c r="B69" s="50"/>
      <c r="C69" s="14"/>
      <c r="D69" s="15"/>
      <c r="E69" s="26"/>
      <c r="F69" s="16"/>
      <c r="G69" s="25" t="str">
        <f t="shared" si="1"/>
        <v/>
      </c>
    </row>
    <row r="70" spans="2:8" ht="25.5">
      <c r="B70" s="50" t="s">
        <v>463</v>
      </c>
      <c r="C70" s="14" t="s">
        <v>464</v>
      </c>
      <c r="D70" s="22" t="s">
        <v>452</v>
      </c>
      <c r="E70" s="26"/>
      <c r="F70" s="68"/>
      <c r="G70" s="25">
        <f t="shared" si="1"/>
        <v>0</v>
      </c>
    </row>
    <row r="71" spans="2:8">
      <c r="B71" s="50"/>
      <c r="C71" s="14"/>
      <c r="D71" s="22"/>
      <c r="E71" s="26"/>
      <c r="F71" s="68"/>
      <c r="G71" s="25"/>
    </row>
    <row r="72" spans="2:8">
      <c r="B72" s="50"/>
      <c r="C72" s="14"/>
      <c r="D72" s="15"/>
      <c r="E72" s="26"/>
      <c r="F72" s="68"/>
      <c r="G72" s="25" t="str">
        <f>IF(D72="","",E72*F72)</f>
        <v/>
      </c>
    </row>
    <row r="73" spans="2:8" s="28" customFormat="1" ht="20.100000000000001" customHeight="1">
      <c r="B73" s="151" t="str">
        <f>$B$10</f>
        <v>C2.2</v>
      </c>
      <c r="C73" s="30" t="s">
        <v>80</v>
      </c>
      <c r="D73" s="31"/>
      <c r="E73" s="32"/>
      <c r="F73" s="31"/>
      <c r="G73" s="33">
        <f>SUM(G9:G72)</f>
        <v>0</v>
      </c>
      <c r="H73" s="34"/>
    </row>
    <row r="74" spans="2:8">
      <c r="B74" s="661" t="str">
        <f>Client1</f>
        <v>Province of KwaZulu-Natal</v>
      </c>
      <c r="C74" s="661"/>
      <c r="D74" s="661"/>
      <c r="E74" s="659" t="str">
        <f>"Contract No. "&amp;ContractNo</f>
        <v>Contract No. ZNB02213/0000/00/HOD/INF/23/T</v>
      </c>
      <c r="F74" s="659"/>
      <c r="G74" s="659"/>
    </row>
    <row r="75" spans="2:8">
      <c r="B75" s="661" t="str">
        <f>Client2</f>
        <v>Department of Transport</v>
      </c>
      <c r="C75" s="661"/>
      <c r="D75" s="661"/>
      <c r="E75" s="659"/>
      <c r="F75" s="659"/>
      <c r="G75" s="659"/>
    </row>
    <row r="76" spans="2:8">
      <c r="B76" s="662"/>
      <c r="C76" s="662"/>
      <c r="D76" s="662"/>
      <c r="E76" s="660"/>
      <c r="F76" s="660"/>
      <c r="G76" s="660"/>
    </row>
    <row r="77" spans="2:8">
      <c r="B77" s="670" t="s">
        <v>148</v>
      </c>
      <c r="C77" s="671"/>
      <c r="D77" s="671"/>
      <c r="E77" s="671"/>
      <c r="F77" s="671"/>
      <c r="G77" s="673" t="str">
        <f>$G$4</f>
        <v>CHAPTER C2.2</v>
      </c>
      <c r="H77" s="6"/>
    </row>
    <row r="78" spans="2:8">
      <c r="B78" s="663" t="str">
        <f>ContractDescription</f>
        <v>THE CONSTRUCTION OF MKUZE RIVER BRIDGE NO.3801 AT KM 27+440 ON MAIN ROAD P52-3 IN ZULULAND UNDER EMPANGENI REGION.</v>
      </c>
      <c r="C78" s="664"/>
      <c r="D78" s="664"/>
      <c r="E78" s="664"/>
      <c r="F78" s="664"/>
      <c r="G78" s="659"/>
      <c r="H78" s="8"/>
    </row>
    <row r="79" spans="2:8">
      <c r="B79" s="663"/>
      <c r="C79" s="664"/>
      <c r="D79" s="664"/>
      <c r="E79" s="664"/>
      <c r="F79" s="664"/>
      <c r="G79" s="659"/>
      <c r="H79" s="8"/>
    </row>
    <row r="80" spans="2:8">
      <c r="B80" s="665"/>
      <c r="C80" s="666"/>
      <c r="D80" s="666"/>
      <c r="E80" s="666"/>
      <c r="F80" s="666"/>
      <c r="G80" s="660"/>
      <c r="H80" s="8"/>
    </row>
    <row r="81" spans="2:8" s="9" customFormat="1" ht="24.95" customHeight="1">
      <c r="B81" s="76" t="s">
        <v>49</v>
      </c>
      <c r="C81" s="11" t="s">
        <v>50</v>
      </c>
      <c r="D81" s="11" t="s">
        <v>51</v>
      </c>
      <c r="E81" s="11" t="s">
        <v>53</v>
      </c>
      <c r="F81" s="11" t="s">
        <v>54</v>
      </c>
      <c r="G81" s="11" t="s">
        <v>55</v>
      </c>
      <c r="H81" s="12"/>
    </row>
    <row r="82" spans="2:8" s="28" customFormat="1" ht="20.100000000000001" customHeight="1">
      <c r="B82" s="82"/>
      <c r="C82" s="30" t="s">
        <v>149</v>
      </c>
      <c r="D82" s="31"/>
      <c r="E82" s="32"/>
      <c r="F82" s="31"/>
      <c r="G82" s="33">
        <f>G73</f>
        <v>0</v>
      </c>
      <c r="H82" s="34"/>
    </row>
    <row r="83" spans="2:8">
      <c r="B83" s="62"/>
      <c r="C83" s="14"/>
      <c r="D83" s="15"/>
      <c r="E83" s="26"/>
      <c r="F83" s="68"/>
      <c r="G83" s="25"/>
    </row>
    <row r="84" spans="2:8" ht="25.5">
      <c r="B84" s="50" t="s">
        <v>465</v>
      </c>
      <c r="C84" s="14" t="s">
        <v>466</v>
      </c>
      <c r="D84" s="22" t="s">
        <v>467</v>
      </c>
      <c r="E84" s="26"/>
      <c r="F84" s="63"/>
      <c r="G84" s="25">
        <f t="shared" ref="G84:G115" si="2">IF(D84="","",E84*F84)</f>
        <v>0</v>
      </c>
    </row>
    <row r="85" spans="2:8">
      <c r="B85" s="50"/>
      <c r="C85" s="14"/>
      <c r="D85" s="15"/>
      <c r="E85" s="26"/>
      <c r="F85" s="27"/>
      <c r="G85" s="25" t="str">
        <f t="shared" si="2"/>
        <v/>
      </c>
    </row>
    <row r="86" spans="2:8">
      <c r="B86" s="50" t="s">
        <v>468</v>
      </c>
      <c r="C86" s="14" t="s">
        <v>469</v>
      </c>
      <c r="D86" s="22"/>
      <c r="E86" s="26"/>
      <c r="F86" s="27"/>
      <c r="G86" s="25" t="str">
        <f t="shared" si="2"/>
        <v/>
      </c>
    </row>
    <row r="87" spans="2:8">
      <c r="B87" s="50"/>
      <c r="C87" s="14"/>
      <c r="D87" s="15"/>
      <c r="E87" s="26"/>
      <c r="F87" s="27"/>
      <c r="G87" s="25" t="str">
        <f t="shared" si="2"/>
        <v/>
      </c>
    </row>
    <row r="88" spans="2:8">
      <c r="B88" s="50" t="s">
        <v>470</v>
      </c>
      <c r="C88" s="14" t="s">
        <v>471</v>
      </c>
      <c r="D88" s="22" t="s">
        <v>452</v>
      </c>
      <c r="E88" s="26"/>
      <c r="F88" s="68"/>
      <c r="G88" s="25">
        <f t="shared" si="2"/>
        <v>0</v>
      </c>
    </row>
    <row r="89" spans="2:8">
      <c r="B89" s="50"/>
      <c r="C89" s="14"/>
      <c r="D89" s="15"/>
      <c r="E89" s="26"/>
      <c r="F89" s="27"/>
      <c r="G89" s="25" t="str">
        <f t="shared" si="2"/>
        <v/>
      </c>
    </row>
    <row r="90" spans="2:8" ht="25.5">
      <c r="B90" s="50" t="s">
        <v>472</v>
      </c>
      <c r="C90" s="14" t="s">
        <v>473</v>
      </c>
      <c r="D90" s="22" t="s">
        <v>452</v>
      </c>
      <c r="E90" s="26"/>
      <c r="F90" s="63"/>
      <c r="G90" s="25">
        <f t="shared" si="2"/>
        <v>0</v>
      </c>
    </row>
    <row r="91" spans="2:8">
      <c r="B91" s="50"/>
      <c r="C91" s="14"/>
      <c r="D91" s="15"/>
      <c r="E91" s="15"/>
      <c r="F91" s="16"/>
      <c r="G91" s="25" t="str">
        <f t="shared" si="2"/>
        <v/>
      </c>
    </row>
    <row r="92" spans="2:8" ht="25.5">
      <c r="B92" s="50" t="s">
        <v>474</v>
      </c>
      <c r="C92" s="148" t="s">
        <v>475</v>
      </c>
      <c r="D92" s="65"/>
      <c r="E92" s="15"/>
      <c r="F92" s="68"/>
      <c r="G92" s="25" t="str">
        <f t="shared" si="2"/>
        <v/>
      </c>
    </row>
    <row r="93" spans="2:8">
      <c r="B93" s="50"/>
      <c r="C93" s="780"/>
      <c r="D93" s="65"/>
      <c r="E93" s="15"/>
      <c r="F93" s="68"/>
      <c r="G93" s="25" t="str">
        <f t="shared" si="2"/>
        <v/>
      </c>
    </row>
    <row r="94" spans="2:8">
      <c r="B94" s="50" t="s">
        <v>476</v>
      </c>
      <c r="C94" s="14" t="s">
        <v>477</v>
      </c>
      <c r="D94" s="22" t="s">
        <v>109</v>
      </c>
      <c r="E94" s="15"/>
      <c r="F94" s="68"/>
      <c r="G94" s="25">
        <f t="shared" si="2"/>
        <v>0</v>
      </c>
    </row>
    <row r="95" spans="2:8">
      <c r="B95" s="50"/>
      <c r="C95" s="14"/>
      <c r="D95" s="15"/>
      <c r="E95" s="15"/>
      <c r="F95" s="68"/>
      <c r="G95" s="25" t="str">
        <f t="shared" si="2"/>
        <v/>
      </c>
    </row>
    <row r="96" spans="2:8">
      <c r="B96" s="50" t="s">
        <v>478</v>
      </c>
      <c r="C96" s="14" t="s">
        <v>479</v>
      </c>
      <c r="D96" s="22" t="s">
        <v>109</v>
      </c>
      <c r="E96" s="15"/>
      <c r="F96" s="71"/>
      <c r="G96" s="25">
        <f t="shared" si="2"/>
        <v>0</v>
      </c>
    </row>
    <row r="97" spans="2:7">
      <c r="B97" s="50"/>
      <c r="C97" s="14"/>
      <c r="D97" s="15"/>
      <c r="E97" s="15"/>
      <c r="F97" s="68"/>
      <c r="G97" s="25" t="str">
        <f t="shared" si="2"/>
        <v/>
      </c>
    </row>
    <row r="98" spans="2:7">
      <c r="B98" s="50" t="s">
        <v>480</v>
      </c>
      <c r="C98" s="148" t="s">
        <v>481</v>
      </c>
      <c r="D98" s="65" t="s">
        <v>109</v>
      </c>
      <c r="E98" s="15"/>
      <c r="F98" s="68"/>
      <c r="G98" s="25">
        <f t="shared" si="2"/>
        <v>0</v>
      </c>
    </row>
    <row r="99" spans="2:7">
      <c r="B99" s="50"/>
      <c r="C99" s="780"/>
      <c r="D99" s="65"/>
      <c r="E99" s="15"/>
      <c r="F99" s="68"/>
      <c r="G99" s="25" t="str">
        <f t="shared" si="2"/>
        <v/>
      </c>
    </row>
    <row r="100" spans="2:7">
      <c r="B100" s="50" t="s">
        <v>482</v>
      </c>
      <c r="C100" s="14" t="s">
        <v>483</v>
      </c>
      <c r="D100" s="22" t="s">
        <v>109</v>
      </c>
      <c r="E100" s="65"/>
      <c r="F100" s="68"/>
      <c r="G100" s="25">
        <f t="shared" si="2"/>
        <v>0</v>
      </c>
    </row>
    <row r="101" spans="2:7">
      <c r="B101" s="50"/>
      <c r="C101" s="14"/>
      <c r="D101" s="15"/>
      <c r="E101" s="15"/>
      <c r="F101" s="68"/>
      <c r="G101" s="25" t="str">
        <f t="shared" si="2"/>
        <v/>
      </c>
    </row>
    <row r="102" spans="2:7">
      <c r="B102" s="50" t="s">
        <v>484</v>
      </c>
      <c r="C102" s="14" t="s">
        <v>485</v>
      </c>
      <c r="D102" s="22"/>
      <c r="E102" s="65"/>
      <c r="F102" s="68"/>
      <c r="G102" s="25" t="str">
        <f t="shared" si="2"/>
        <v/>
      </c>
    </row>
    <row r="103" spans="2:7">
      <c r="B103" s="50"/>
      <c r="C103" s="780"/>
      <c r="D103" s="65"/>
      <c r="E103" s="65"/>
      <c r="F103" s="68"/>
      <c r="G103" s="25" t="str">
        <f t="shared" si="2"/>
        <v/>
      </c>
    </row>
    <row r="104" spans="2:7">
      <c r="B104" s="50" t="s">
        <v>311</v>
      </c>
      <c r="C104" s="148" t="s">
        <v>486</v>
      </c>
      <c r="D104" s="65" t="s">
        <v>109</v>
      </c>
      <c r="E104" s="15"/>
      <c r="F104" s="68"/>
      <c r="G104" s="25">
        <f t="shared" si="2"/>
        <v>0</v>
      </c>
    </row>
    <row r="105" spans="2:7">
      <c r="B105" s="50"/>
      <c r="C105" s="780"/>
      <c r="D105" s="65"/>
      <c r="E105" s="15"/>
      <c r="F105" s="68"/>
      <c r="G105" s="25" t="str">
        <f t="shared" si="2"/>
        <v/>
      </c>
    </row>
    <row r="106" spans="2:7">
      <c r="B106" s="50" t="s">
        <v>313</v>
      </c>
      <c r="C106" s="14" t="s">
        <v>486</v>
      </c>
      <c r="D106" s="22" t="s">
        <v>109</v>
      </c>
      <c r="E106" s="15"/>
      <c r="F106" s="68"/>
      <c r="G106" s="25">
        <f t="shared" si="2"/>
        <v>0</v>
      </c>
    </row>
    <row r="107" spans="2:7">
      <c r="B107" s="50"/>
      <c r="C107" s="14"/>
      <c r="D107" s="15"/>
      <c r="E107" s="15"/>
      <c r="F107" s="68"/>
      <c r="G107" s="25" t="str">
        <f t="shared" si="2"/>
        <v/>
      </c>
    </row>
    <row r="108" spans="2:7" ht="25.5">
      <c r="B108" s="50" t="s">
        <v>487</v>
      </c>
      <c r="C108" s="14" t="s">
        <v>488</v>
      </c>
      <c r="D108" s="22"/>
      <c r="E108" s="15"/>
      <c r="F108" s="16"/>
      <c r="G108" s="25" t="str">
        <f t="shared" si="2"/>
        <v/>
      </c>
    </row>
    <row r="109" spans="2:7">
      <c r="B109" s="50"/>
      <c r="C109" s="14"/>
      <c r="D109" s="15"/>
      <c r="E109" s="15"/>
      <c r="F109" s="16"/>
      <c r="G109" s="17" t="str">
        <f t="shared" si="2"/>
        <v/>
      </c>
    </row>
    <row r="110" spans="2:7">
      <c r="B110" s="50" t="s">
        <v>489</v>
      </c>
      <c r="C110" s="148" t="s">
        <v>490</v>
      </c>
      <c r="D110" s="15"/>
      <c r="E110" s="15"/>
      <c r="F110" s="16"/>
      <c r="G110" s="17" t="str">
        <f t="shared" si="2"/>
        <v/>
      </c>
    </row>
    <row r="111" spans="2:7">
      <c r="B111" s="50"/>
      <c r="C111" s="14"/>
      <c r="D111" s="15"/>
      <c r="E111" s="15"/>
      <c r="F111" s="16"/>
      <c r="G111" s="17" t="str">
        <f t="shared" si="2"/>
        <v/>
      </c>
    </row>
    <row r="112" spans="2:7" ht="25.5">
      <c r="B112" s="50" t="s">
        <v>311</v>
      </c>
      <c r="C112" s="14" t="s">
        <v>491</v>
      </c>
      <c r="D112" s="22" t="s">
        <v>109</v>
      </c>
      <c r="E112" s="15"/>
      <c r="F112" s="16"/>
      <c r="G112" s="17">
        <f t="shared" si="2"/>
        <v>0</v>
      </c>
    </row>
    <row r="113" spans="2:7">
      <c r="B113" s="50"/>
      <c r="C113" s="14"/>
      <c r="D113" s="15"/>
      <c r="E113" s="15"/>
      <c r="F113" s="16"/>
      <c r="G113" s="17" t="str">
        <f t="shared" si="2"/>
        <v/>
      </c>
    </row>
    <row r="114" spans="2:7" ht="25.5">
      <c r="B114" s="50" t="s">
        <v>313</v>
      </c>
      <c r="C114" s="14" t="s">
        <v>492</v>
      </c>
      <c r="D114" s="22" t="s">
        <v>109</v>
      </c>
      <c r="E114" s="23"/>
      <c r="F114" s="24"/>
      <c r="G114" s="25">
        <f t="shared" si="2"/>
        <v>0</v>
      </c>
    </row>
    <row r="115" spans="2:7">
      <c r="B115" s="50"/>
      <c r="C115" s="14"/>
      <c r="D115" s="15"/>
      <c r="E115" s="26"/>
      <c r="F115" s="16"/>
      <c r="G115" s="25" t="str">
        <f t="shared" si="2"/>
        <v/>
      </c>
    </row>
    <row r="116" spans="2:7">
      <c r="B116" s="50" t="s">
        <v>493</v>
      </c>
      <c r="C116" s="14" t="s">
        <v>494</v>
      </c>
      <c r="D116" s="22"/>
      <c r="E116" s="26"/>
      <c r="F116" s="63"/>
      <c r="G116" s="25" t="str">
        <f t="shared" ref="G116:G132" si="3">IF(D116="","",E116*F116)</f>
        <v/>
      </c>
    </row>
    <row r="117" spans="2:7">
      <c r="B117" s="50"/>
      <c r="C117" s="14"/>
      <c r="D117" s="15"/>
      <c r="E117" s="26"/>
      <c r="F117" s="16"/>
      <c r="G117" s="25" t="str">
        <f t="shared" si="3"/>
        <v/>
      </c>
    </row>
    <row r="118" spans="2:7">
      <c r="B118" s="50" t="s">
        <v>311</v>
      </c>
      <c r="C118" s="148" t="s">
        <v>495</v>
      </c>
      <c r="D118" s="22" t="s">
        <v>109</v>
      </c>
      <c r="E118" s="26"/>
      <c r="F118" s="66"/>
      <c r="G118" s="25">
        <f t="shared" si="3"/>
        <v>0</v>
      </c>
    </row>
    <row r="119" spans="2:7">
      <c r="B119" s="50"/>
      <c r="C119" s="14"/>
      <c r="D119" s="15"/>
      <c r="E119" s="26"/>
      <c r="F119" s="66"/>
      <c r="G119" s="25" t="str">
        <f t="shared" si="3"/>
        <v/>
      </c>
    </row>
    <row r="120" spans="2:7">
      <c r="B120" s="50" t="s">
        <v>313</v>
      </c>
      <c r="C120" s="148" t="s">
        <v>495</v>
      </c>
      <c r="D120" s="22" t="s">
        <v>109</v>
      </c>
      <c r="E120" s="26"/>
      <c r="F120" s="68"/>
      <c r="G120" s="25">
        <f t="shared" si="3"/>
        <v>0</v>
      </c>
    </row>
    <row r="121" spans="2:7">
      <c r="B121" s="50"/>
      <c r="C121" s="14"/>
      <c r="D121" s="15"/>
      <c r="E121" s="26"/>
      <c r="F121" s="66"/>
      <c r="G121" s="25" t="str">
        <f t="shared" si="3"/>
        <v/>
      </c>
    </row>
    <row r="122" spans="2:7" ht="25.5">
      <c r="B122" s="50" t="s">
        <v>496</v>
      </c>
      <c r="C122" s="14" t="s">
        <v>497</v>
      </c>
      <c r="D122" s="22"/>
      <c r="E122" s="26"/>
      <c r="F122" s="63"/>
      <c r="G122" s="25" t="str">
        <f t="shared" si="3"/>
        <v/>
      </c>
    </row>
    <row r="123" spans="2:7">
      <c r="B123" s="50"/>
      <c r="C123" s="14"/>
      <c r="D123" s="15"/>
      <c r="E123" s="26"/>
      <c r="F123" s="66"/>
      <c r="G123" s="25" t="str">
        <f t="shared" si="3"/>
        <v/>
      </c>
    </row>
    <row r="124" spans="2:7">
      <c r="B124" s="50" t="s">
        <v>311</v>
      </c>
      <c r="C124" s="148" t="s">
        <v>495</v>
      </c>
      <c r="D124" s="22" t="s">
        <v>109</v>
      </c>
      <c r="E124" s="26"/>
      <c r="F124" s="16"/>
      <c r="G124" s="25">
        <f t="shared" si="3"/>
        <v>0</v>
      </c>
    </row>
    <row r="125" spans="2:7">
      <c r="B125" s="50"/>
      <c r="C125" s="14"/>
      <c r="D125" s="15"/>
      <c r="E125" s="26"/>
      <c r="F125" s="16"/>
      <c r="G125" s="25" t="str">
        <f t="shared" si="3"/>
        <v/>
      </c>
    </row>
    <row r="126" spans="2:7">
      <c r="B126" s="50" t="s">
        <v>313</v>
      </c>
      <c r="C126" s="148" t="s">
        <v>495</v>
      </c>
      <c r="D126" s="22" t="s">
        <v>109</v>
      </c>
      <c r="E126" s="26"/>
      <c r="F126" s="68"/>
      <c r="G126" s="25">
        <f t="shared" si="3"/>
        <v>0</v>
      </c>
    </row>
    <row r="127" spans="2:7">
      <c r="B127" s="50"/>
      <c r="C127" s="14"/>
      <c r="D127" s="15"/>
      <c r="E127" s="26"/>
      <c r="F127" s="68"/>
      <c r="G127" s="25" t="str">
        <f t="shared" si="3"/>
        <v/>
      </c>
    </row>
    <row r="128" spans="2:7">
      <c r="B128" s="50" t="s">
        <v>498</v>
      </c>
      <c r="C128" s="14" t="s">
        <v>499</v>
      </c>
      <c r="D128" s="22"/>
      <c r="E128" s="26"/>
      <c r="F128" s="63"/>
      <c r="G128" s="25" t="str">
        <f t="shared" si="3"/>
        <v/>
      </c>
    </row>
    <row r="129" spans="2:8">
      <c r="B129" s="50"/>
      <c r="C129" s="14"/>
      <c r="D129" s="15"/>
      <c r="E129" s="26"/>
      <c r="F129" s="27"/>
      <c r="G129" s="25" t="str">
        <f t="shared" si="3"/>
        <v/>
      </c>
    </row>
    <row r="130" spans="2:8">
      <c r="B130" s="50" t="s">
        <v>311</v>
      </c>
      <c r="C130" s="14" t="s">
        <v>500</v>
      </c>
      <c r="D130" s="22" t="s">
        <v>109</v>
      </c>
      <c r="E130" s="26"/>
      <c r="F130" s="27"/>
      <c r="G130" s="25">
        <f t="shared" si="3"/>
        <v>0</v>
      </c>
    </row>
    <row r="131" spans="2:8">
      <c r="B131" s="50"/>
      <c r="C131" s="14"/>
      <c r="D131" s="15"/>
      <c r="E131" s="26"/>
      <c r="F131" s="27"/>
      <c r="G131" s="25" t="str">
        <f t="shared" si="3"/>
        <v/>
      </c>
    </row>
    <row r="132" spans="2:8">
      <c r="B132" s="50" t="s">
        <v>313</v>
      </c>
      <c r="C132" s="14" t="s">
        <v>500</v>
      </c>
      <c r="D132" s="22" t="s">
        <v>109</v>
      </c>
      <c r="E132" s="26"/>
      <c r="F132" s="68"/>
      <c r="G132" s="25">
        <f t="shared" si="3"/>
        <v>0</v>
      </c>
    </row>
    <row r="133" spans="2:8">
      <c r="B133" s="50"/>
      <c r="C133" s="14"/>
      <c r="D133" s="22"/>
      <c r="E133" s="26"/>
      <c r="F133" s="68"/>
      <c r="G133" s="25"/>
    </row>
    <row r="134" spans="2:8">
      <c r="B134" s="50"/>
      <c r="C134" s="14"/>
      <c r="D134" s="22"/>
      <c r="E134" s="26"/>
      <c r="F134" s="68"/>
      <c r="G134" s="25"/>
    </row>
    <row r="135" spans="2:8">
      <c r="B135" s="50"/>
      <c r="C135" s="14"/>
      <c r="D135" s="22"/>
      <c r="E135" s="26"/>
      <c r="F135" s="68"/>
      <c r="G135" s="25"/>
    </row>
    <row r="136" spans="2:8">
      <c r="B136" s="50"/>
      <c r="C136" s="14"/>
      <c r="D136" s="22"/>
      <c r="E136" s="26"/>
      <c r="F136" s="68"/>
      <c r="G136" s="25"/>
    </row>
    <row r="137" spans="2:8">
      <c r="B137" s="62"/>
      <c r="C137" s="14"/>
      <c r="D137" s="15"/>
      <c r="E137" s="26"/>
      <c r="F137" s="27"/>
      <c r="G137" s="25" t="str">
        <f>IF(D137="","",E137*F137)</f>
        <v/>
      </c>
    </row>
    <row r="138" spans="2:8" s="28" customFormat="1" ht="20.100000000000001" customHeight="1">
      <c r="B138" s="151" t="str">
        <f>$B$10</f>
        <v>C2.2</v>
      </c>
      <c r="C138" s="30" t="s">
        <v>80</v>
      </c>
      <c r="D138" s="31"/>
      <c r="E138" s="32"/>
      <c r="F138" s="31"/>
      <c r="G138" s="33">
        <f>SUM(G82:G137)</f>
        <v>0</v>
      </c>
      <c r="H138" s="34"/>
    </row>
    <row r="139" spans="2:8">
      <c r="B139" s="661" t="str">
        <f>Client1</f>
        <v>Province of KwaZulu-Natal</v>
      </c>
      <c r="C139" s="661"/>
      <c r="D139" s="661"/>
      <c r="E139" s="659" t="str">
        <f>"Contract No. "&amp;ContractNo</f>
        <v>Contract No. ZNB02213/0000/00/HOD/INF/23/T</v>
      </c>
      <c r="F139" s="659"/>
      <c r="G139" s="659"/>
    </row>
    <row r="140" spans="2:8">
      <c r="B140" s="661" t="str">
        <f>Client2</f>
        <v>Department of Transport</v>
      </c>
      <c r="C140" s="661"/>
      <c r="D140" s="661"/>
      <c r="E140" s="659"/>
      <c r="F140" s="659"/>
      <c r="G140" s="659"/>
    </row>
    <row r="141" spans="2:8">
      <c r="B141" s="662"/>
      <c r="C141" s="662"/>
      <c r="D141" s="662"/>
      <c r="E141" s="660"/>
      <c r="F141" s="660"/>
      <c r="G141" s="660"/>
    </row>
    <row r="142" spans="2:8">
      <c r="B142" s="670" t="s">
        <v>148</v>
      </c>
      <c r="C142" s="671"/>
      <c r="D142" s="671"/>
      <c r="E142" s="671"/>
      <c r="F142" s="671"/>
      <c r="G142" s="673" t="str">
        <f>$G$4</f>
        <v>CHAPTER C2.2</v>
      </c>
      <c r="H142" s="6"/>
    </row>
    <row r="143" spans="2:8">
      <c r="B143" s="663" t="str">
        <f>ContractDescription</f>
        <v>THE CONSTRUCTION OF MKUZE RIVER BRIDGE NO.3801 AT KM 27+440 ON MAIN ROAD P52-3 IN ZULULAND UNDER EMPANGENI REGION.</v>
      </c>
      <c r="C143" s="664"/>
      <c r="D143" s="664"/>
      <c r="E143" s="664"/>
      <c r="F143" s="664"/>
      <c r="G143" s="659"/>
      <c r="H143" s="8"/>
    </row>
    <row r="144" spans="2:8">
      <c r="B144" s="663"/>
      <c r="C144" s="664"/>
      <c r="D144" s="664"/>
      <c r="E144" s="664"/>
      <c r="F144" s="664"/>
      <c r="G144" s="659"/>
      <c r="H144" s="8"/>
    </row>
    <row r="145" spans="2:8">
      <c r="B145" s="665"/>
      <c r="C145" s="666"/>
      <c r="D145" s="666"/>
      <c r="E145" s="666"/>
      <c r="F145" s="666"/>
      <c r="G145" s="660"/>
      <c r="H145" s="8"/>
    </row>
    <row r="146" spans="2:8" s="9" customFormat="1" ht="24.95" customHeight="1">
      <c r="B146" s="76" t="s">
        <v>49</v>
      </c>
      <c r="C146" s="11" t="s">
        <v>50</v>
      </c>
      <c r="D146" s="11" t="s">
        <v>51</v>
      </c>
      <c r="E146" s="11" t="s">
        <v>53</v>
      </c>
      <c r="F146" s="11" t="s">
        <v>54</v>
      </c>
      <c r="G146" s="11" t="s">
        <v>55</v>
      </c>
      <c r="H146" s="12"/>
    </row>
    <row r="147" spans="2:8" s="28" customFormat="1" ht="20.100000000000001" customHeight="1">
      <c r="B147" s="82"/>
      <c r="C147" s="30" t="s">
        <v>149</v>
      </c>
      <c r="D147" s="31"/>
      <c r="E147" s="32"/>
      <c r="F147" s="31"/>
      <c r="G147" s="33">
        <f>G138</f>
        <v>0</v>
      </c>
      <c r="H147" s="34"/>
    </row>
    <row r="148" spans="2:8">
      <c r="B148" s="62"/>
      <c r="C148" s="14"/>
      <c r="D148" s="15"/>
      <c r="E148" s="26"/>
      <c r="F148" s="27"/>
      <c r="G148" s="25"/>
    </row>
    <row r="149" spans="2:8" ht="25.5">
      <c r="B149" s="50" t="s">
        <v>501</v>
      </c>
      <c r="C149" s="14" t="s">
        <v>502</v>
      </c>
      <c r="D149" s="22"/>
      <c r="E149" s="26"/>
      <c r="F149" s="63"/>
      <c r="G149" s="25" t="str">
        <f t="shared" ref="G149:G167" si="4">IF(D149="","",E149*F149)</f>
        <v/>
      </c>
    </row>
    <row r="150" spans="2:8">
      <c r="B150" s="62"/>
      <c r="C150" s="14"/>
      <c r="D150" s="15"/>
      <c r="E150" s="15"/>
      <c r="F150" s="16"/>
      <c r="G150" s="25" t="str">
        <f t="shared" si="4"/>
        <v/>
      </c>
    </row>
    <row r="151" spans="2:8" ht="25.5">
      <c r="B151" s="50" t="s">
        <v>503</v>
      </c>
      <c r="C151" s="14" t="s">
        <v>504</v>
      </c>
      <c r="D151" s="22" t="s">
        <v>109</v>
      </c>
      <c r="E151" s="15"/>
      <c r="F151" s="68"/>
      <c r="G151" s="25">
        <f t="shared" si="4"/>
        <v>0</v>
      </c>
    </row>
    <row r="152" spans="2:8">
      <c r="B152" s="62"/>
      <c r="C152" s="14"/>
      <c r="D152" s="15"/>
      <c r="E152" s="15"/>
      <c r="F152" s="68"/>
      <c r="G152" s="25" t="str">
        <f t="shared" si="4"/>
        <v/>
      </c>
    </row>
    <row r="153" spans="2:8" ht="25.5">
      <c r="B153" s="50" t="s">
        <v>505</v>
      </c>
      <c r="C153" s="14" t="s">
        <v>504</v>
      </c>
      <c r="D153" s="22" t="s">
        <v>109</v>
      </c>
      <c r="E153" s="15"/>
      <c r="F153" s="68"/>
      <c r="G153" s="25">
        <f t="shared" si="4"/>
        <v>0</v>
      </c>
    </row>
    <row r="154" spans="2:8">
      <c r="B154" s="50"/>
      <c r="C154" s="14"/>
      <c r="D154" s="15"/>
      <c r="E154" s="15"/>
      <c r="F154" s="68"/>
      <c r="G154" s="25" t="str">
        <f t="shared" si="4"/>
        <v/>
      </c>
    </row>
    <row r="155" spans="2:8" ht="25.5">
      <c r="B155" s="50" t="s">
        <v>506</v>
      </c>
      <c r="C155" s="14" t="s">
        <v>504</v>
      </c>
      <c r="D155" s="22" t="s">
        <v>109</v>
      </c>
      <c r="E155" s="15"/>
      <c r="F155" s="71"/>
      <c r="G155" s="25">
        <f t="shared" si="4"/>
        <v>0</v>
      </c>
    </row>
    <row r="156" spans="2:8">
      <c r="B156" s="50"/>
      <c r="C156" s="14"/>
      <c r="D156" s="15"/>
      <c r="E156" s="15"/>
      <c r="F156" s="68"/>
      <c r="G156" s="25" t="str">
        <f t="shared" si="4"/>
        <v/>
      </c>
    </row>
    <row r="157" spans="2:8">
      <c r="B157" s="50" t="s">
        <v>507</v>
      </c>
      <c r="C157" s="14" t="s">
        <v>508</v>
      </c>
      <c r="D157" s="22" t="s">
        <v>109</v>
      </c>
      <c r="E157" s="15"/>
      <c r="F157" s="68"/>
      <c r="G157" s="25">
        <f t="shared" si="4"/>
        <v>0</v>
      </c>
    </row>
    <row r="158" spans="2:8">
      <c r="B158" s="50"/>
      <c r="C158" s="14"/>
      <c r="D158" s="15"/>
      <c r="E158" s="15"/>
      <c r="F158" s="68"/>
      <c r="G158" s="25" t="str">
        <f t="shared" si="4"/>
        <v/>
      </c>
    </row>
    <row r="159" spans="2:8" ht="25.5">
      <c r="B159" s="50" t="s">
        <v>509</v>
      </c>
      <c r="C159" s="14" t="s">
        <v>510</v>
      </c>
      <c r="D159" s="22"/>
      <c r="E159" s="65"/>
      <c r="F159" s="68"/>
      <c r="G159" s="25" t="str">
        <f t="shared" si="4"/>
        <v/>
      </c>
    </row>
    <row r="160" spans="2:8">
      <c r="B160" s="50"/>
      <c r="C160" s="14"/>
      <c r="D160" s="15"/>
      <c r="E160" s="15"/>
      <c r="F160" s="68"/>
      <c r="G160" s="25" t="str">
        <f t="shared" si="4"/>
        <v/>
      </c>
    </row>
    <row r="161" spans="2:7" ht="25.5">
      <c r="B161" s="50" t="s">
        <v>511</v>
      </c>
      <c r="C161" s="14" t="s">
        <v>504</v>
      </c>
      <c r="D161" s="22" t="s">
        <v>109</v>
      </c>
      <c r="E161" s="65"/>
      <c r="F161" s="68"/>
      <c r="G161" s="25">
        <f t="shared" si="4"/>
        <v>0</v>
      </c>
    </row>
    <row r="162" spans="2:7">
      <c r="B162" s="50"/>
      <c r="C162" s="780"/>
      <c r="D162" s="65"/>
      <c r="E162" s="65"/>
      <c r="F162" s="68"/>
      <c r="G162" s="25" t="str">
        <f t="shared" si="4"/>
        <v/>
      </c>
    </row>
    <row r="163" spans="2:7" ht="25.5">
      <c r="B163" s="50" t="s">
        <v>512</v>
      </c>
      <c r="C163" s="148" t="s">
        <v>504</v>
      </c>
      <c r="D163" s="22" t="s">
        <v>109</v>
      </c>
      <c r="E163" s="15"/>
      <c r="F163" s="68"/>
      <c r="G163" s="25">
        <f t="shared" si="4"/>
        <v>0</v>
      </c>
    </row>
    <row r="164" spans="2:7">
      <c r="B164" s="50"/>
      <c r="C164" s="780"/>
      <c r="D164" s="65"/>
      <c r="E164" s="15"/>
      <c r="F164" s="68"/>
      <c r="G164" s="25" t="str">
        <f t="shared" si="4"/>
        <v/>
      </c>
    </row>
    <row r="165" spans="2:7" ht="25.5">
      <c r="B165" s="50" t="s">
        <v>513</v>
      </c>
      <c r="C165" s="14" t="s">
        <v>504</v>
      </c>
      <c r="D165" s="22" t="s">
        <v>109</v>
      </c>
      <c r="E165" s="15"/>
      <c r="F165" s="68"/>
      <c r="G165" s="25">
        <f t="shared" si="4"/>
        <v>0</v>
      </c>
    </row>
    <row r="166" spans="2:7">
      <c r="B166" s="50"/>
      <c r="C166" s="14"/>
      <c r="D166" s="15"/>
      <c r="E166" s="15"/>
      <c r="F166" s="68"/>
      <c r="G166" s="25" t="str">
        <f t="shared" si="4"/>
        <v/>
      </c>
    </row>
    <row r="167" spans="2:7">
      <c r="B167" s="50" t="s">
        <v>514</v>
      </c>
      <c r="C167" s="14" t="s">
        <v>508</v>
      </c>
      <c r="D167" s="22" t="s">
        <v>109</v>
      </c>
      <c r="E167" s="15"/>
      <c r="F167" s="16"/>
      <c r="G167" s="25">
        <f t="shared" si="4"/>
        <v>0</v>
      </c>
    </row>
    <row r="168" spans="2:7">
      <c r="B168" s="92"/>
      <c r="C168" s="14"/>
      <c r="D168" s="22"/>
      <c r="E168" s="15"/>
      <c r="F168" s="16"/>
      <c r="G168" s="25"/>
    </row>
    <row r="169" spans="2:7">
      <c r="B169" s="92"/>
      <c r="C169" s="14"/>
      <c r="D169" s="22"/>
      <c r="E169" s="15"/>
      <c r="F169" s="16"/>
      <c r="G169" s="25"/>
    </row>
    <row r="170" spans="2:7">
      <c r="B170" s="92"/>
      <c r="C170" s="14"/>
      <c r="D170" s="22"/>
      <c r="E170" s="15"/>
      <c r="F170" s="16"/>
      <c r="G170" s="25"/>
    </row>
    <row r="171" spans="2:7">
      <c r="B171" s="92"/>
      <c r="C171" s="14"/>
      <c r="D171" s="22"/>
      <c r="E171" s="15"/>
      <c r="F171" s="16"/>
      <c r="G171" s="25"/>
    </row>
    <row r="172" spans="2:7">
      <c r="B172" s="92"/>
      <c r="C172" s="14"/>
      <c r="D172" s="22"/>
      <c r="E172" s="15"/>
      <c r="F172" s="16"/>
      <c r="G172" s="25"/>
    </row>
    <row r="173" spans="2:7">
      <c r="B173" s="92"/>
      <c r="C173" s="14"/>
      <c r="D173" s="22"/>
      <c r="E173" s="15"/>
      <c r="F173" s="16"/>
      <c r="G173" s="25"/>
    </row>
    <row r="174" spans="2:7">
      <c r="B174" s="92"/>
      <c r="C174" s="14"/>
      <c r="D174" s="22"/>
      <c r="E174" s="15"/>
      <c r="F174" s="16"/>
      <c r="G174" s="25"/>
    </row>
    <row r="175" spans="2:7">
      <c r="B175" s="92"/>
      <c r="C175" s="14"/>
      <c r="D175" s="22"/>
      <c r="E175" s="15"/>
      <c r="F175" s="16"/>
      <c r="G175" s="25"/>
    </row>
    <row r="176" spans="2:7">
      <c r="B176" s="92"/>
      <c r="C176" s="14"/>
      <c r="D176" s="22"/>
      <c r="E176" s="15"/>
      <c r="F176" s="16"/>
      <c r="G176" s="25"/>
    </row>
    <row r="177" spans="2:7">
      <c r="B177" s="92"/>
      <c r="C177" s="14"/>
      <c r="D177" s="22"/>
      <c r="E177" s="15"/>
      <c r="F177" s="16"/>
      <c r="G177" s="25"/>
    </row>
    <row r="178" spans="2:7">
      <c r="B178" s="92"/>
      <c r="C178" s="14"/>
      <c r="D178" s="22"/>
      <c r="E178" s="15"/>
      <c r="F178" s="16"/>
      <c r="G178" s="25"/>
    </row>
    <row r="179" spans="2:7">
      <c r="B179" s="92"/>
      <c r="C179" s="14"/>
      <c r="D179" s="22"/>
      <c r="E179" s="15"/>
      <c r="F179" s="16"/>
      <c r="G179" s="25"/>
    </row>
    <row r="180" spans="2:7">
      <c r="B180" s="92"/>
      <c r="C180" s="14"/>
      <c r="D180" s="22"/>
      <c r="E180" s="15"/>
      <c r="F180" s="16"/>
      <c r="G180" s="25"/>
    </row>
    <row r="181" spans="2:7">
      <c r="B181" s="92"/>
      <c r="C181" s="14"/>
      <c r="D181" s="22"/>
      <c r="E181" s="15"/>
      <c r="F181" s="16"/>
      <c r="G181" s="25"/>
    </row>
    <row r="182" spans="2:7">
      <c r="B182" s="92"/>
      <c r="C182" s="14"/>
      <c r="D182" s="22"/>
      <c r="E182" s="15"/>
      <c r="F182" s="16"/>
      <c r="G182" s="25"/>
    </row>
    <row r="183" spans="2:7">
      <c r="B183" s="92"/>
      <c r="C183" s="14"/>
      <c r="D183" s="22"/>
      <c r="E183" s="15"/>
      <c r="F183" s="16"/>
      <c r="G183" s="25"/>
    </row>
    <row r="184" spans="2:7">
      <c r="B184" s="92"/>
      <c r="C184" s="14"/>
      <c r="D184" s="22"/>
      <c r="E184" s="15"/>
      <c r="F184" s="16"/>
      <c r="G184" s="25"/>
    </row>
    <row r="185" spans="2:7">
      <c r="B185" s="92"/>
      <c r="C185" s="14"/>
      <c r="D185" s="22"/>
      <c r="E185" s="15"/>
      <c r="F185" s="16"/>
      <c r="G185" s="25"/>
    </row>
    <row r="186" spans="2:7">
      <c r="B186" s="92"/>
      <c r="C186" s="14"/>
      <c r="D186" s="22"/>
      <c r="E186" s="15"/>
      <c r="F186" s="16"/>
      <c r="G186" s="25"/>
    </row>
    <row r="187" spans="2:7">
      <c r="B187" s="92"/>
      <c r="C187" s="14"/>
      <c r="D187" s="22"/>
      <c r="E187" s="15"/>
      <c r="F187" s="16"/>
      <c r="G187" s="25"/>
    </row>
    <row r="188" spans="2:7">
      <c r="B188" s="92"/>
      <c r="C188" s="14"/>
      <c r="D188" s="22"/>
      <c r="E188" s="15"/>
      <c r="F188" s="16"/>
      <c r="G188" s="25"/>
    </row>
    <row r="189" spans="2:7">
      <c r="B189" s="92"/>
      <c r="C189" s="14"/>
      <c r="D189" s="22"/>
      <c r="E189" s="15"/>
      <c r="F189" s="16"/>
      <c r="G189" s="25"/>
    </row>
    <row r="190" spans="2:7">
      <c r="B190" s="92"/>
      <c r="C190" s="14"/>
      <c r="D190" s="22"/>
      <c r="E190" s="15"/>
      <c r="F190" s="16"/>
      <c r="G190" s="25"/>
    </row>
    <row r="191" spans="2:7">
      <c r="B191" s="92"/>
      <c r="C191" s="14"/>
      <c r="D191" s="22"/>
      <c r="E191" s="15"/>
      <c r="F191" s="16"/>
      <c r="G191" s="25"/>
    </row>
    <row r="192" spans="2:7">
      <c r="B192" s="92"/>
      <c r="C192" s="14"/>
      <c r="D192" s="22"/>
      <c r="E192" s="15"/>
      <c r="F192" s="16"/>
      <c r="G192" s="25"/>
    </row>
    <row r="193" spans="2:8">
      <c r="B193" s="92"/>
      <c r="C193" s="14"/>
      <c r="D193" s="22"/>
      <c r="E193" s="15"/>
      <c r="F193" s="16"/>
      <c r="G193" s="25"/>
    </row>
    <row r="194" spans="2:8">
      <c r="B194" s="92"/>
      <c r="C194" s="14"/>
      <c r="D194" s="22"/>
      <c r="E194" s="15"/>
      <c r="F194" s="16"/>
      <c r="G194" s="25"/>
    </row>
    <row r="195" spans="2:8">
      <c r="B195" s="92"/>
      <c r="C195" s="14"/>
      <c r="D195" s="22"/>
      <c r="E195" s="15"/>
      <c r="F195" s="16"/>
      <c r="G195" s="25"/>
    </row>
    <row r="196" spans="2:8">
      <c r="B196" s="92"/>
      <c r="C196" s="14"/>
      <c r="D196" s="22"/>
      <c r="E196" s="15"/>
      <c r="F196" s="16"/>
      <c r="G196" s="25"/>
    </row>
    <row r="197" spans="2:8">
      <c r="B197" s="92"/>
      <c r="C197" s="14"/>
      <c r="D197" s="22"/>
      <c r="E197" s="15"/>
      <c r="F197" s="16"/>
      <c r="G197" s="25"/>
    </row>
    <row r="198" spans="2:8">
      <c r="B198" s="92"/>
      <c r="C198" s="14"/>
      <c r="D198" s="22"/>
      <c r="E198" s="15"/>
      <c r="F198" s="16"/>
      <c r="G198" s="25"/>
    </row>
    <row r="199" spans="2:8">
      <c r="B199" s="92"/>
      <c r="C199" s="14"/>
      <c r="D199" s="22"/>
      <c r="E199" s="15"/>
      <c r="F199" s="16"/>
      <c r="G199" s="25"/>
    </row>
    <row r="200" spans="2:8">
      <c r="B200" s="92"/>
      <c r="C200" s="14"/>
      <c r="D200" s="22"/>
      <c r="E200" s="15"/>
      <c r="F200" s="16"/>
      <c r="G200" s="25"/>
    </row>
    <row r="201" spans="2:8" s="28" customFormat="1" ht="24.95" customHeight="1">
      <c r="B201" s="90" t="str">
        <f>$B$10</f>
        <v>C2.2</v>
      </c>
      <c r="C201" s="30" t="s">
        <v>94</v>
      </c>
      <c r="D201" s="31"/>
      <c r="E201" s="32"/>
      <c r="F201" s="31"/>
      <c r="G201" s="33">
        <f>SUM(G147:G200)</f>
        <v>0</v>
      </c>
      <c r="H201" s="34"/>
    </row>
  </sheetData>
  <mergeCells count="18">
    <mergeCell ref="B142:F142"/>
    <mergeCell ref="G142:G145"/>
    <mergeCell ref="B143:F145"/>
    <mergeCell ref="B77:F77"/>
    <mergeCell ref="G77:G80"/>
    <mergeCell ref="B78:F80"/>
    <mergeCell ref="B139:D139"/>
    <mergeCell ref="E139:G141"/>
    <mergeCell ref="B140:D140"/>
    <mergeCell ref="B141:D141"/>
    <mergeCell ref="E1:G1"/>
    <mergeCell ref="G4:G7"/>
    <mergeCell ref="B4:F4"/>
    <mergeCell ref="B5:F7"/>
    <mergeCell ref="B74:D74"/>
    <mergeCell ref="E74:G76"/>
    <mergeCell ref="B75:D75"/>
    <mergeCell ref="B76:D76"/>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2" manualBreakCount="2">
    <brk id="73" max="8" man="1"/>
    <brk id="13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0">
    <tabColor rgb="FFC00000"/>
    <pageSetUpPr fitToPage="1"/>
  </sheetPr>
  <dimension ref="A1:H591"/>
  <sheetViews>
    <sheetView view="pageBreakPreview" zoomScaleNormal="125" zoomScaleSheetLayoutView="100" zoomScalePageLayoutView="125" workbookViewId="0">
      <pane xSplit="4" ySplit="1" topLeftCell="E550" activePane="bottomRight" state="frozen"/>
      <selection pane="bottomRight" activeCell="G75" sqref="G75"/>
      <selection pane="bottomLeft" activeCell="G75" sqref="G75"/>
      <selection pane="topRight" activeCell="G75" sqref="G75"/>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ht="12.75" customHeight="1">
      <c r="B4" s="670" t="s">
        <v>148</v>
      </c>
      <c r="C4" s="671"/>
      <c r="D4" s="671"/>
      <c r="E4" s="671"/>
      <c r="F4" s="671"/>
      <c r="G4" s="681" t="str">
        <f>"CHAPTER "&amp;B10</f>
        <v>CHAPTER C2.3</v>
      </c>
      <c r="H4" s="6"/>
    </row>
    <row r="5" spans="2:8" ht="7.5" customHeight="1">
      <c r="B5" s="663" t="str">
        <f>ContractDescription</f>
        <v>THE CONSTRUCTION OF MKUZE RIVER BRIDGE NO.3801 AT KM 27+440 ON MAIN ROAD P52-3 IN ZULULAND UNDER EMPANGENI REGION.</v>
      </c>
      <c r="C5" s="664"/>
      <c r="D5" s="664"/>
      <c r="E5" s="664"/>
      <c r="F5" s="664"/>
      <c r="G5" s="682"/>
      <c r="H5" s="8"/>
    </row>
    <row r="6" spans="2:8" ht="12.75" customHeight="1">
      <c r="B6" s="663"/>
      <c r="C6" s="664"/>
      <c r="D6" s="664"/>
      <c r="E6" s="664"/>
      <c r="F6" s="664"/>
      <c r="G6" s="682"/>
      <c r="H6" s="8"/>
    </row>
    <row r="7" spans="2:8" s="9" customFormat="1" ht="7.5" customHeight="1">
      <c r="B7" s="665"/>
      <c r="C7" s="666"/>
      <c r="D7" s="666"/>
      <c r="E7" s="666"/>
      <c r="F7" s="666"/>
      <c r="G7" s="683"/>
      <c r="H7" s="12"/>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24" si="0">IF(D9="","",E9*F9)</f>
        <v/>
      </c>
      <c r="H9" s="18"/>
    </row>
    <row r="10" spans="2:8">
      <c r="B10" s="74" t="s">
        <v>515</v>
      </c>
      <c r="C10" s="20" t="s">
        <v>516</v>
      </c>
      <c r="D10" s="15"/>
      <c r="E10" s="15"/>
      <c r="F10" s="16"/>
      <c r="G10" s="17" t="str">
        <f t="shared" si="0"/>
        <v/>
      </c>
      <c r="H10" s="18"/>
    </row>
    <row r="11" spans="2:8">
      <c r="B11" s="50"/>
      <c r="C11" s="14"/>
      <c r="D11" s="15"/>
      <c r="E11" s="15"/>
      <c r="F11" s="16"/>
      <c r="G11" s="17" t="str">
        <f t="shared" si="0"/>
        <v/>
      </c>
      <c r="H11" s="18"/>
    </row>
    <row r="12" spans="2:8">
      <c r="B12" s="62" t="s">
        <v>517</v>
      </c>
      <c r="C12" s="14" t="s">
        <v>518</v>
      </c>
      <c r="D12" s="15"/>
      <c r="E12" s="15"/>
      <c r="F12" s="16"/>
      <c r="G12" s="17" t="str">
        <f t="shared" si="0"/>
        <v/>
      </c>
      <c r="H12" s="18"/>
    </row>
    <row r="13" spans="2:8">
      <c r="B13" s="62"/>
      <c r="C13" s="14"/>
      <c r="D13" s="15"/>
      <c r="E13" s="15"/>
      <c r="F13" s="16"/>
      <c r="G13" s="17" t="str">
        <f t="shared" si="0"/>
        <v/>
      </c>
      <c r="H13" s="18"/>
    </row>
    <row r="14" spans="2:8" ht="25.5">
      <c r="B14" s="50" t="s">
        <v>519</v>
      </c>
      <c r="C14" s="14" t="s">
        <v>520</v>
      </c>
      <c r="D14" s="22"/>
      <c r="E14" s="23"/>
      <c r="F14" s="24"/>
      <c r="G14" s="25" t="str">
        <f t="shared" si="0"/>
        <v/>
      </c>
      <c r="H14" s="61"/>
    </row>
    <row r="15" spans="2:8">
      <c r="B15" s="62"/>
      <c r="C15" s="14"/>
      <c r="D15" s="15"/>
      <c r="E15" s="26"/>
      <c r="F15" s="16"/>
      <c r="G15" s="25" t="str">
        <f t="shared" si="0"/>
        <v/>
      </c>
      <c r="H15" s="18"/>
    </row>
    <row r="16" spans="2:8">
      <c r="B16" s="50" t="s">
        <v>311</v>
      </c>
      <c r="C16" s="14" t="s">
        <v>521</v>
      </c>
      <c r="D16" s="22" t="s">
        <v>335</v>
      </c>
      <c r="E16" s="26"/>
      <c r="F16" s="63"/>
      <c r="G16" s="25">
        <f t="shared" si="0"/>
        <v>0</v>
      </c>
      <c r="H16" s="18"/>
    </row>
    <row r="17" spans="2:8">
      <c r="B17" s="62"/>
      <c r="C17" s="14"/>
      <c r="D17" s="15"/>
      <c r="E17" s="26"/>
      <c r="F17" s="16"/>
      <c r="G17" s="25" t="str">
        <f t="shared" si="0"/>
        <v/>
      </c>
      <c r="H17" s="64"/>
    </row>
    <row r="18" spans="2:8">
      <c r="B18" s="50" t="s">
        <v>313</v>
      </c>
      <c r="C18" s="148" t="s">
        <v>521</v>
      </c>
      <c r="D18" s="22" t="s">
        <v>335</v>
      </c>
      <c r="E18" s="26"/>
      <c r="F18" s="66"/>
      <c r="G18" s="25">
        <f t="shared" si="0"/>
        <v>0</v>
      </c>
      <c r="H18" s="67"/>
    </row>
    <row r="19" spans="2:8">
      <c r="B19" s="62"/>
      <c r="C19" s="780"/>
      <c r="D19" s="65"/>
      <c r="E19" s="26"/>
      <c r="F19" s="66"/>
      <c r="G19" s="25" t="str">
        <f t="shared" si="0"/>
        <v/>
      </c>
      <c r="H19" s="67"/>
    </row>
    <row r="20" spans="2:8" ht="25.5">
      <c r="B20" s="50" t="s">
        <v>522</v>
      </c>
      <c r="C20" s="14" t="s">
        <v>520</v>
      </c>
      <c r="D20" s="22" t="s">
        <v>230</v>
      </c>
      <c r="E20" s="26"/>
      <c r="F20" s="68"/>
      <c r="G20" s="25">
        <f t="shared" si="0"/>
        <v>0</v>
      </c>
      <c r="H20" s="67"/>
    </row>
    <row r="21" spans="2:8">
      <c r="B21" s="62"/>
      <c r="C21" s="780"/>
      <c r="D21" s="65"/>
      <c r="E21" s="26"/>
      <c r="F21" s="66"/>
      <c r="G21" s="25" t="str">
        <f t="shared" si="0"/>
        <v/>
      </c>
      <c r="H21" s="67"/>
    </row>
    <row r="22" spans="2:8">
      <c r="B22" s="50" t="s">
        <v>311</v>
      </c>
      <c r="C22" s="14" t="s">
        <v>521</v>
      </c>
      <c r="D22" s="22" t="s">
        <v>335</v>
      </c>
      <c r="E22" s="26"/>
      <c r="F22" s="63"/>
      <c r="G22" s="25">
        <f t="shared" si="0"/>
        <v>0</v>
      </c>
      <c r="H22" s="67"/>
    </row>
    <row r="23" spans="2:8">
      <c r="B23" s="62"/>
      <c r="C23" s="14"/>
      <c r="D23" s="15"/>
      <c r="E23" s="26"/>
      <c r="F23" s="66"/>
      <c r="G23" s="25" t="str">
        <f t="shared" si="0"/>
        <v/>
      </c>
      <c r="H23" s="67"/>
    </row>
    <row r="24" spans="2:8">
      <c r="B24" s="50" t="s">
        <v>313</v>
      </c>
      <c r="C24" s="148" t="s">
        <v>521</v>
      </c>
      <c r="D24" s="22" t="s">
        <v>335</v>
      </c>
      <c r="E24" s="26"/>
      <c r="F24" s="16"/>
      <c r="G24" s="25">
        <f t="shared" si="0"/>
        <v>0</v>
      </c>
      <c r="H24" s="18"/>
    </row>
    <row r="25" spans="2:8">
      <c r="B25" s="50"/>
      <c r="C25" s="148"/>
      <c r="D25" s="22"/>
      <c r="E25" s="26"/>
      <c r="F25" s="16"/>
      <c r="G25" s="25"/>
      <c r="H25" s="18"/>
    </row>
    <row r="26" spans="2:8">
      <c r="B26" s="50" t="s">
        <v>523</v>
      </c>
      <c r="C26" s="148" t="s">
        <v>524</v>
      </c>
      <c r="D26" s="22"/>
      <c r="E26" s="26"/>
      <c r="F26" s="16"/>
      <c r="G26" s="25"/>
      <c r="H26" s="18"/>
    </row>
    <row r="27" spans="2:8">
      <c r="B27" s="62"/>
      <c r="C27" s="14"/>
      <c r="D27" s="15"/>
      <c r="E27" s="26"/>
      <c r="F27" s="16"/>
      <c r="G27" s="25" t="str">
        <f t="shared" ref="G27:G66" si="1">IF(D27="","",E27*F27)</f>
        <v/>
      </c>
      <c r="H27" s="18"/>
    </row>
    <row r="28" spans="2:8">
      <c r="B28" s="50" t="s">
        <v>525</v>
      </c>
      <c r="C28" s="14" t="s">
        <v>526</v>
      </c>
      <c r="D28" s="22"/>
      <c r="E28" s="26"/>
      <c r="F28" s="68"/>
      <c r="G28" s="25" t="str">
        <f t="shared" si="1"/>
        <v/>
      </c>
      <c r="H28" s="61"/>
    </row>
    <row r="29" spans="2:8">
      <c r="B29" s="62"/>
      <c r="C29" s="14"/>
      <c r="D29" s="15"/>
      <c r="E29" s="26"/>
      <c r="F29" s="68"/>
      <c r="G29" s="25" t="str">
        <f t="shared" si="1"/>
        <v/>
      </c>
      <c r="H29" s="18"/>
    </row>
    <row r="30" spans="2:8">
      <c r="B30" s="50" t="s">
        <v>527</v>
      </c>
      <c r="C30" s="14" t="s">
        <v>528</v>
      </c>
      <c r="D30" s="22"/>
      <c r="E30" s="26"/>
      <c r="F30" s="63"/>
      <c r="G30" s="25" t="str">
        <f t="shared" si="1"/>
        <v/>
      </c>
      <c r="H30" s="18"/>
    </row>
    <row r="31" spans="2:8">
      <c r="B31" s="62"/>
      <c r="C31" s="14"/>
      <c r="D31" s="15"/>
      <c r="E31" s="26"/>
      <c r="F31" s="27"/>
      <c r="G31" s="25" t="str">
        <f t="shared" si="1"/>
        <v/>
      </c>
      <c r="H31" s="18"/>
    </row>
    <row r="32" spans="2:8">
      <c r="B32" s="50" t="s">
        <v>311</v>
      </c>
      <c r="C32" s="14" t="s">
        <v>521</v>
      </c>
      <c r="D32" s="22" t="s">
        <v>109</v>
      </c>
      <c r="E32" s="26"/>
      <c r="F32" s="27"/>
      <c r="G32" s="25">
        <f t="shared" si="1"/>
        <v>0</v>
      </c>
      <c r="H32" s="18"/>
    </row>
    <row r="33" spans="2:8">
      <c r="B33" s="62"/>
      <c r="C33" s="14"/>
      <c r="D33" s="15"/>
      <c r="E33" s="26"/>
      <c r="F33" s="27"/>
      <c r="G33" s="25" t="str">
        <f t="shared" si="1"/>
        <v/>
      </c>
      <c r="H33" s="18"/>
    </row>
    <row r="34" spans="2:8">
      <c r="B34" s="50" t="s">
        <v>313</v>
      </c>
      <c r="C34" s="148" t="s">
        <v>521</v>
      </c>
      <c r="D34" s="22" t="s">
        <v>109</v>
      </c>
      <c r="E34" s="26"/>
      <c r="F34" s="68"/>
      <c r="G34" s="25">
        <f t="shared" si="1"/>
        <v>0</v>
      </c>
      <c r="H34" s="61"/>
    </row>
    <row r="35" spans="2:8">
      <c r="B35" s="62"/>
      <c r="C35" s="14"/>
      <c r="D35" s="15"/>
      <c r="E35" s="26"/>
      <c r="F35" s="27"/>
      <c r="G35" s="25" t="str">
        <f t="shared" si="1"/>
        <v/>
      </c>
      <c r="H35" s="18"/>
    </row>
    <row r="36" spans="2:8">
      <c r="B36" s="50" t="s">
        <v>529</v>
      </c>
      <c r="C36" s="14" t="s">
        <v>528</v>
      </c>
      <c r="D36" s="22"/>
      <c r="E36" s="26"/>
      <c r="F36" s="63"/>
      <c r="G36" s="25" t="str">
        <f t="shared" si="1"/>
        <v/>
      </c>
      <c r="H36" s="18"/>
    </row>
    <row r="37" spans="2:8">
      <c r="B37" s="62"/>
      <c r="C37" s="14"/>
      <c r="D37" s="15"/>
      <c r="E37" s="15"/>
      <c r="F37" s="16"/>
      <c r="G37" s="25" t="str">
        <f t="shared" si="1"/>
        <v/>
      </c>
      <c r="H37" s="18"/>
    </row>
    <row r="38" spans="2:8">
      <c r="B38" s="50" t="s">
        <v>311</v>
      </c>
      <c r="C38" s="14" t="s">
        <v>521</v>
      </c>
      <c r="D38" s="22" t="s">
        <v>109</v>
      </c>
      <c r="E38" s="15"/>
      <c r="F38" s="68"/>
      <c r="G38" s="25">
        <f t="shared" si="1"/>
        <v>0</v>
      </c>
      <c r="H38" s="18"/>
    </row>
    <row r="39" spans="2:8">
      <c r="B39" s="62"/>
      <c r="C39" s="14"/>
      <c r="D39" s="15"/>
      <c r="E39" s="15"/>
      <c r="F39" s="68"/>
      <c r="G39" s="25" t="str">
        <f t="shared" si="1"/>
        <v/>
      </c>
      <c r="H39" s="18"/>
    </row>
    <row r="40" spans="2:8">
      <c r="B40" s="50" t="s">
        <v>313</v>
      </c>
      <c r="C40" s="148" t="s">
        <v>521</v>
      </c>
      <c r="D40" s="22" t="s">
        <v>109</v>
      </c>
      <c r="E40" s="15"/>
      <c r="F40" s="68"/>
      <c r="G40" s="25">
        <f t="shared" si="1"/>
        <v>0</v>
      </c>
      <c r="H40" s="18"/>
    </row>
    <row r="41" spans="2:8">
      <c r="B41" s="62"/>
      <c r="C41" s="14"/>
      <c r="D41" s="15"/>
      <c r="E41" s="15"/>
      <c r="F41" s="68"/>
      <c r="G41" s="25" t="str">
        <f t="shared" si="1"/>
        <v/>
      </c>
      <c r="H41" s="18"/>
    </row>
    <row r="42" spans="2:8">
      <c r="B42" s="50" t="s">
        <v>530</v>
      </c>
      <c r="C42" s="148" t="s">
        <v>524</v>
      </c>
      <c r="D42" s="22"/>
      <c r="E42" s="15"/>
      <c r="F42" s="71"/>
      <c r="G42" s="25" t="str">
        <f t="shared" si="1"/>
        <v/>
      </c>
      <c r="H42" s="18"/>
    </row>
    <row r="43" spans="2:8">
      <c r="B43" s="62"/>
      <c r="C43" s="14"/>
      <c r="D43" s="15"/>
      <c r="E43" s="15"/>
      <c r="F43" s="68"/>
      <c r="G43" s="25" t="str">
        <f t="shared" si="1"/>
        <v/>
      </c>
      <c r="H43" s="18"/>
    </row>
    <row r="44" spans="2:8" ht="25.5">
      <c r="B44" s="50" t="s">
        <v>531</v>
      </c>
      <c r="C44" s="14" t="s">
        <v>532</v>
      </c>
      <c r="D44" s="22"/>
      <c r="E44" s="15"/>
      <c r="F44" s="68"/>
      <c r="G44" s="25" t="str">
        <f t="shared" si="1"/>
        <v/>
      </c>
      <c r="H44" s="18"/>
    </row>
    <row r="45" spans="2:8">
      <c r="B45" s="62"/>
      <c r="C45" s="14"/>
      <c r="D45" s="15"/>
      <c r="E45" s="15"/>
      <c r="F45" s="68"/>
      <c r="G45" s="25" t="str">
        <f t="shared" si="1"/>
        <v/>
      </c>
      <c r="H45" s="18"/>
    </row>
    <row r="46" spans="2:8">
      <c r="B46" s="50" t="s">
        <v>533</v>
      </c>
      <c r="C46" s="14" t="s">
        <v>534</v>
      </c>
      <c r="D46" s="65"/>
      <c r="E46" s="65"/>
      <c r="F46" s="68"/>
      <c r="G46" s="25" t="str">
        <f t="shared" si="1"/>
        <v/>
      </c>
      <c r="H46" s="67"/>
    </row>
    <row r="47" spans="2:8">
      <c r="B47" s="62"/>
      <c r="C47" s="14"/>
      <c r="D47" s="15"/>
      <c r="E47" s="15"/>
      <c r="F47" s="68"/>
      <c r="G47" s="25" t="str">
        <f t="shared" si="1"/>
        <v/>
      </c>
      <c r="H47" s="18"/>
    </row>
    <row r="48" spans="2:8">
      <c r="B48" s="50" t="s">
        <v>311</v>
      </c>
      <c r="C48" s="780" t="s">
        <v>535</v>
      </c>
      <c r="D48" s="22" t="s">
        <v>452</v>
      </c>
      <c r="E48" s="65"/>
      <c r="F48" s="68"/>
      <c r="G48" s="25">
        <f t="shared" si="1"/>
        <v>0</v>
      </c>
      <c r="H48" s="72"/>
    </row>
    <row r="49" spans="2:8">
      <c r="B49" s="62"/>
      <c r="C49" s="780"/>
      <c r="D49" s="65"/>
      <c r="E49" s="65"/>
      <c r="F49" s="68"/>
      <c r="G49" s="25" t="str">
        <f t="shared" si="1"/>
        <v/>
      </c>
      <c r="H49" s="67"/>
    </row>
    <row r="50" spans="2:8">
      <c r="B50" s="62" t="s">
        <v>313</v>
      </c>
      <c r="C50" s="14" t="s">
        <v>536</v>
      </c>
      <c r="D50" s="22" t="s">
        <v>452</v>
      </c>
      <c r="E50" s="15"/>
      <c r="F50" s="68"/>
      <c r="G50" s="25">
        <f t="shared" si="1"/>
        <v>0</v>
      </c>
      <c r="H50" s="18"/>
    </row>
    <row r="51" spans="2:8">
      <c r="B51" s="62"/>
      <c r="C51" s="14"/>
      <c r="D51" s="15"/>
      <c r="E51" s="15"/>
      <c r="F51" s="68"/>
      <c r="G51" s="25" t="str">
        <f t="shared" si="1"/>
        <v/>
      </c>
      <c r="H51" s="18"/>
    </row>
    <row r="52" spans="2:8">
      <c r="B52" s="92" t="s">
        <v>321</v>
      </c>
      <c r="C52" s="14" t="s">
        <v>537</v>
      </c>
      <c r="D52" s="22" t="s">
        <v>452</v>
      </c>
      <c r="E52" s="15"/>
      <c r="F52" s="68"/>
      <c r="G52" s="25">
        <f t="shared" si="1"/>
        <v>0</v>
      </c>
      <c r="H52" s="18"/>
    </row>
    <row r="53" spans="2:8">
      <c r="B53" s="62"/>
      <c r="C53" s="14"/>
      <c r="D53" s="15"/>
      <c r="E53" s="15"/>
      <c r="F53" s="68"/>
      <c r="G53" s="25" t="str">
        <f t="shared" si="1"/>
        <v/>
      </c>
      <c r="H53" s="18"/>
    </row>
    <row r="54" spans="2:8">
      <c r="B54" s="62" t="s">
        <v>538</v>
      </c>
      <c r="C54" s="14" t="s">
        <v>539</v>
      </c>
      <c r="D54" s="22" t="s">
        <v>452</v>
      </c>
      <c r="E54" s="15"/>
      <c r="F54" s="16"/>
      <c r="G54" s="25">
        <f t="shared" si="1"/>
        <v>0</v>
      </c>
      <c r="H54" s="18"/>
    </row>
    <row r="55" spans="2:8">
      <c r="B55" s="50"/>
      <c r="C55" s="14"/>
      <c r="D55" s="15"/>
      <c r="E55" s="15"/>
      <c r="F55" s="16"/>
      <c r="G55" s="17" t="str">
        <f t="shared" si="1"/>
        <v/>
      </c>
    </row>
    <row r="56" spans="2:8">
      <c r="B56" s="62" t="s">
        <v>540</v>
      </c>
      <c r="C56" s="14" t="s">
        <v>460</v>
      </c>
      <c r="D56" s="22" t="s">
        <v>452</v>
      </c>
      <c r="E56" s="15"/>
      <c r="F56" s="16"/>
      <c r="G56" s="17">
        <f t="shared" si="1"/>
        <v>0</v>
      </c>
    </row>
    <row r="57" spans="2:8">
      <c r="B57" s="62"/>
      <c r="C57" s="14"/>
      <c r="D57" s="15"/>
      <c r="E57" s="15"/>
      <c r="F57" s="16"/>
      <c r="G57" s="17" t="str">
        <f t="shared" si="1"/>
        <v/>
      </c>
    </row>
    <row r="58" spans="2:8">
      <c r="B58" s="92" t="s">
        <v>541</v>
      </c>
      <c r="C58" s="14" t="s">
        <v>542</v>
      </c>
      <c r="D58" s="22"/>
      <c r="E58" s="23"/>
      <c r="F58" s="24"/>
      <c r="G58" s="25" t="str">
        <f t="shared" si="1"/>
        <v/>
      </c>
    </row>
    <row r="59" spans="2:8">
      <c r="B59" s="62"/>
      <c r="C59" s="14"/>
      <c r="D59" s="15"/>
      <c r="E59" s="26"/>
      <c r="F59" s="16"/>
      <c r="G59" s="25" t="str">
        <f t="shared" si="1"/>
        <v/>
      </c>
    </row>
    <row r="60" spans="2:8">
      <c r="B60" s="62" t="s">
        <v>311</v>
      </c>
      <c r="C60" s="14" t="s">
        <v>535</v>
      </c>
      <c r="D60" s="22" t="s">
        <v>452</v>
      </c>
      <c r="E60" s="26"/>
      <c r="F60" s="63"/>
      <c r="G60" s="25">
        <f t="shared" si="1"/>
        <v>0</v>
      </c>
    </row>
    <row r="61" spans="2:8">
      <c r="B61" s="62"/>
      <c r="C61" s="14"/>
      <c r="D61" s="15"/>
      <c r="E61" s="26"/>
      <c r="F61" s="16"/>
      <c r="G61" s="25" t="str">
        <f t="shared" si="1"/>
        <v/>
      </c>
    </row>
    <row r="62" spans="2:8">
      <c r="B62" s="50" t="s">
        <v>313</v>
      </c>
      <c r="C62" s="148" t="s">
        <v>536</v>
      </c>
      <c r="D62" s="22" t="s">
        <v>452</v>
      </c>
      <c r="E62" s="26"/>
      <c r="F62" s="66"/>
      <c r="G62" s="25">
        <f t="shared" si="1"/>
        <v>0</v>
      </c>
    </row>
    <row r="63" spans="2:8">
      <c r="B63" s="50"/>
      <c r="C63" s="14"/>
      <c r="D63" s="15"/>
      <c r="E63" s="26"/>
      <c r="F63" s="66"/>
      <c r="G63" s="25" t="str">
        <f t="shared" si="1"/>
        <v/>
      </c>
    </row>
    <row r="64" spans="2:8" s="5" customFormat="1">
      <c r="B64" s="62" t="s">
        <v>321</v>
      </c>
      <c r="C64" s="14" t="s">
        <v>537</v>
      </c>
      <c r="D64" s="22" t="s">
        <v>452</v>
      </c>
      <c r="E64" s="26"/>
      <c r="F64" s="68"/>
      <c r="G64" s="25">
        <f t="shared" si="1"/>
        <v>0</v>
      </c>
    </row>
    <row r="65" spans="2:8" s="5" customFormat="1">
      <c r="B65" s="62"/>
      <c r="C65" s="14"/>
      <c r="D65" s="15"/>
      <c r="E65" s="26"/>
      <c r="F65" s="66"/>
      <c r="G65" s="25" t="str">
        <f t="shared" si="1"/>
        <v/>
      </c>
    </row>
    <row r="66" spans="2:8" s="5" customFormat="1">
      <c r="B66" s="62" t="s">
        <v>323</v>
      </c>
      <c r="C66" s="14" t="s">
        <v>539</v>
      </c>
      <c r="D66" s="22" t="s">
        <v>452</v>
      </c>
      <c r="E66" s="26"/>
      <c r="F66" s="63"/>
      <c r="G66" s="25">
        <f t="shared" si="1"/>
        <v>0</v>
      </c>
    </row>
    <row r="67" spans="2:8" s="5" customFormat="1">
      <c r="B67" s="50"/>
      <c r="C67" s="14"/>
      <c r="D67" s="22"/>
      <c r="E67" s="26"/>
      <c r="F67" s="63"/>
      <c r="G67" s="25"/>
    </row>
    <row r="68" spans="2:8" s="5" customFormat="1">
      <c r="B68" s="62" t="s">
        <v>543</v>
      </c>
      <c r="C68" s="14" t="s">
        <v>460</v>
      </c>
      <c r="D68" s="22" t="s">
        <v>452</v>
      </c>
      <c r="E68" s="26"/>
      <c r="F68" s="16"/>
      <c r="G68" s="25">
        <f t="shared" ref="G68:G74" si="2">IF(D68="","",E68*F68)</f>
        <v>0</v>
      </c>
    </row>
    <row r="69" spans="2:8" s="5" customFormat="1">
      <c r="B69" s="62"/>
      <c r="C69" s="14"/>
      <c r="D69" s="15"/>
      <c r="E69" s="26"/>
      <c r="F69" s="16"/>
      <c r="G69" s="25" t="str">
        <f t="shared" si="2"/>
        <v/>
      </c>
    </row>
    <row r="70" spans="2:8" s="5" customFormat="1" ht="25.5">
      <c r="B70" s="50" t="s">
        <v>544</v>
      </c>
      <c r="C70" s="14" t="s">
        <v>545</v>
      </c>
      <c r="D70" s="22" t="s">
        <v>452</v>
      </c>
      <c r="E70" s="26"/>
      <c r="F70" s="68"/>
      <c r="G70" s="25">
        <f t="shared" si="2"/>
        <v>0</v>
      </c>
    </row>
    <row r="71" spans="2:8" s="5" customFormat="1">
      <c r="B71" s="50"/>
      <c r="C71" s="14"/>
      <c r="D71" s="22"/>
      <c r="E71" s="26"/>
      <c r="F71" s="68"/>
      <c r="G71" s="25" t="str">
        <f t="shared" si="2"/>
        <v/>
      </c>
    </row>
    <row r="72" spans="2:8" s="5" customFormat="1">
      <c r="B72" s="50"/>
      <c r="C72" s="14"/>
      <c r="D72" s="22"/>
      <c r="E72" s="26"/>
      <c r="F72" s="68"/>
      <c r="G72" s="25" t="str">
        <f t="shared" si="2"/>
        <v/>
      </c>
    </row>
    <row r="73" spans="2:8" s="5" customFormat="1">
      <c r="B73" s="50"/>
      <c r="C73" s="14"/>
      <c r="D73" s="22"/>
      <c r="E73" s="26"/>
      <c r="F73" s="68"/>
      <c r="G73" s="25" t="str">
        <f t="shared" si="2"/>
        <v/>
      </c>
    </row>
    <row r="74" spans="2:8" s="5" customFormat="1">
      <c r="B74" s="62"/>
      <c r="C74" s="14"/>
      <c r="D74" s="15"/>
      <c r="E74" s="26"/>
      <c r="F74" s="68"/>
      <c r="G74" s="25" t="str">
        <f t="shared" si="2"/>
        <v/>
      </c>
    </row>
    <row r="75" spans="2:8" s="28" customFormat="1" ht="20.100000000000001" customHeight="1">
      <c r="B75" s="151" t="str">
        <f>$B$10</f>
        <v>C2.3</v>
      </c>
      <c r="C75" s="30" t="s">
        <v>80</v>
      </c>
      <c r="D75" s="31"/>
      <c r="E75" s="32"/>
      <c r="F75" s="31"/>
      <c r="G75" s="33">
        <f>SUM(G9:G74)</f>
        <v>0</v>
      </c>
      <c r="H75" s="34"/>
    </row>
    <row r="76" spans="2:8">
      <c r="B76" s="661" t="str">
        <f>Client1</f>
        <v>Province of KwaZulu-Natal</v>
      </c>
      <c r="C76" s="661"/>
      <c r="D76" s="661"/>
      <c r="E76" s="659" t="str">
        <f>"Contract No. "&amp;ContractNo</f>
        <v>Contract No. ZNB02213/0000/00/HOD/INF/23/T</v>
      </c>
      <c r="F76" s="659"/>
      <c r="G76" s="659"/>
    </row>
    <row r="77" spans="2:8">
      <c r="B77" s="661" t="str">
        <f>Client2</f>
        <v>Department of Transport</v>
      </c>
      <c r="C77" s="661"/>
      <c r="D77" s="661"/>
      <c r="E77" s="659"/>
      <c r="F77" s="659"/>
      <c r="G77" s="659"/>
    </row>
    <row r="78" spans="2:8">
      <c r="B78" s="662"/>
      <c r="C78" s="662"/>
      <c r="D78" s="662"/>
      <c r="E78" s="660"/>
      <c r="F78" s="660"/>
      <c r="G78" s="660"/>
    </row>
    <row r="79" spans="2:8">
      <c r="B79" s="670" t="s">
        <v>148</v>
      </c>
      <c r="C79" s="671"/>
      <c r="D79" s="671"/>
      <c r="E79" s="671"/>
      <c r="F79" s="671"/>
      <c r="G79" s="673" t="str">
        <f>$G$4</f>
        <v>CHAPTER C2.3</v>
      </c>
      <c r="H79" s="6"/>
    </row>
    <row r="80" spans="2:8">
      <c r="B80" s="663" t="str">
        <f>ContractDescription</f>
        <v>THE CONSTRUCTION OF MKUZE RIVER BRIDGE NO.3801 AT KM 27+440 ON MAIN ROAD P52-3 IN ZULULAND UNDER EMPANGENI REGION.</v>
      </c>
      <c r="C80" s="664"/>
      <c r="D80" s="664"/>
      <c r="E80" s="664"/>
      <c r="F80" s="664"/>
      <c r="G80" s="659"/>
      <c r="H80" s="8"/>
    </row>
    <row r="81" spans="2:8">
      <c r="B81" s="663"/>
      <c r="C81" s="664"/>
      <c r="D81" s="664"/>
      <c r="E81" s="664"/>
      <c r="F81" s="664"/>
      <c r="G81" s="659"/>
      <c r="H81" s="8"/>
    </row>
    <row r="82" spans="2:8">
      <c r="B82" s="665"/>
      <c r="C82" s="666"/>
      <c r="D82" s="666"/>
      <c r="E82" s="666"/>
      <c r="F82" s="666"/>
      <c r="G82" s="660"/>
      <c r="H82" s="8"/>
    </row>
    <row r="83" spans="2:8" s="9" customFormat="1" ht="24.95" customHeight="1">
      <c r="B83" s="76" t="s">
        <v>49</v>
      </c>
      <c r="C83" s="11" t="s">
        <v>50</v>
      </c>
      <c r="D83" s="11" t="s">
        <v>51</v>
      </c>
      <c r="E83" s="11" t="s">
        <v>53</v>
      </c>
      <c r="F83" s="11" t="s">
        <v>54</v>
      </c>
      <c r="G83" s="11" t="s">
        <v>55</v>
      </c>
      <c r="H83" s="12"/>
    </row>
    <row r="84" spans="2:8" s="28" customFormat="1" ht="20.100000000000001" customHeight="1">
      <c r="B84" s="82"/>
      <c r="C84" s="30" t="s">
        <v>149</v>
      </c>
      <c r="D84" s="31"/>
      <c r="E84" s="32"/>
      <c r="F84" s="31"/>
      <c r="G84" s="33">
        <f>G75</f>
        <v>0</v>
      </c>
      <c r="H84" s="34"/>
    </row>
    <row r="85" spans="2:8" s="5" customFormat="1">
      <c r="B85" s="62"/>
      <c r="C85" s="14"/>
      <c r="D85" s="15"/>
      <c r="E85" s="26"/>
      <c r="F85" s="68"/>
      <c r="G85" s="25"/>
    </row>
    <row r="86" spans="2:8" s="5" customFormat="1" ht="25.5">
      <c r="B86" s="50" t="s">
        <v>546</v>
      </c>
      <c r="C86" s="14" t="s">
        <v>547</v>
      </c>
      <c r="D86" s="22"/>
      <c r="E86" s="26"/>
      <c r="F86" s="63"/>
      <c r="G86" s="25" t="str">
        <f t="shared" ref="G86:G122" si="3">IF(D86="","",E86*F86)</f>
        <v/>
      </c>
    </row>
    <row r="87" spans="2:8" s="5" customFormat="1">
      <c r="B87" s="62"/>
      <c r="C87" s="14"/>
      <c r="D87" s="15"/>
      <c r="E87" s="26"/>
      <c r="F87" s="27"/>
      <c r="G87" s="25" t="str">
        <f t="shared" si="3"/>
        <v/>
      </c>
    </row>
    <row r="88" spans="2:8" s="5" customFormat="1">
      <c r="B88" s="50" t="s">
        <v>548</v>
      </c>
      <c r="C88" s="14" t="s">
        <v>549</v>
      </c>
      <c r="D88" s="22" t="s">
        <v>452</v>
      </c>
      <c r="E88" s="26"/>
      <c r="F88" s="27"/>
      <c r="G88" s="25">
        <f t="shared" si="3"/>
        <v>0</v>
      </c>
    </row>
    <row r="89" spans="2:8" s="5" customFormat="1">
      <c r="B89" s="62"/>
      <c r="C89" s="14"/>
      <c r="D89" s="15"/>
      <c r="E89" s="26"/>
      <c r="F89" s="27"/>
      <c r="G89" s="25" t="str">
        <f t="shared" si="3"/>
        <v/>
      </c>
    </row>
    <row r="90" spans="2:8" s="5" customFormat="1">
      <c r="B90" s="50" t="s">
        <v>550</v>
      </c>
      <c r="C90" s="14" t="s">
        <v>551</v>
      </c>
      <c r="D90" s="22" t="s">
        <v>452</v>
      </c>
      <c r="E90" s="26"/>
      <c r="F90" s="68"/>
      <c r="G90" s="25">
        <f t="shared" si="3"/>
        <v>0</v>
      </c>
    </row>
    <row r="91" spans="2:8" s="5" customFormat="1">
      <c r="B91" s="62"/>
      <c r="C91" s="14"/>
      <c r="D91" s="15"/>
      <c r="E91" s="26"/>
      <c r="F91" s="27"/>
      <c r="G91" s="25" t="str">
        <f t="shared" si="3"/>
        <v/>
      </c>
    </row>
    <row r="92" spans="2:8" s="5" customFormat="1" ht="25.5">
      <c r="B92" s="50" t="s">
        <v>552</v>
      </c>
      <c r="C92" s="14" t="s">
        <v>553</v>
      </c>
      <c r="D92" s="22"/>
      <c r="E92" s="26"/>
      <c r="F92" s="63"/>
      <c r="G92" s="25" t="str">
        <f t="shared" si="3"/>
        <v/>
      </c>
    </row>
    <row r="93" spans="2:8" s="5" customFormat="1">
      <c r="B93" s="62"/>
      <c r="C93" s="14"/>
      <c r="D93" s="15"/>
      <c r="E93" s="15"/>
      <c r="F93" s="16"/>
      <c r="G93" s="25" t="str">
        <f t="shared" si="3"/>
        <v/>
      </c>
    </row>
    <row r="94" spans="2:8" s="5" customFormat="1">
      <c r="B94" s="50" t="s">
        <v>554</v>
      </c>
      <c r="C94" s="780" t="s">
        <v>494</v>
      </c>
      <c r="D94" s="65"/>
      <c r="E94" s="15"/>
      <c r="F94" s="68"/>
      <c r="G94" s="25" t="str">
        <f t="shared" si="3"/>
        <v/>
      </c>
    </row>
    <row r="95" spans="2:8" s="5" customFormat="1">
      <c r="B95" s="62"/>
      <c r="C95" s="780"/>
      <c r="D95" s="65"/>
      <c r="E95" s="15"/>
      <c r="F95" s="68"/>
      <c r="G95" s="25" t="str">
        <f t="shared" si="3"/>
        <v/>
      </c>
    </row>
    <row r="96" spans="2:8" s="5" customFormat="1">
      <c r="B96" s="62" t="s">
        <v>311</v>
      </c>
      <c r="C96" s="14" t="s">
        <v>555</v>
      </c>
      <c r="D96" s="22" t="s">
        <v>109</v>
      </c>
      <c r="E96" s="15"/>
      <c r="F96" s="68"/>
      <c r="G96" s="25">
        <f t="shared" si="3"/>
        <v>0</v>
      </c>
    </row>
    <row r="97" spans="2:7" s="5" customFormat="1">
      <c r="B97" s="62"/>
      <c r="C97" s="14"/>
      <c r="D97" s="15"/>
      <c r="E97" s="15"/>
      <c r="F97" s="68"/>
      <c r="G97" s="25" t="str">
        <f t="shared" si="3"/>
        <v/>
      </c>
    </row>
    <row r="98" spans="2:7" s="5" customFormat="1">
      <c r="B98" s="92" t="s">
        <v>313</v>
      </c>
      <c r="C98" s="14" t="s">
        <v>555</v>
      </c>
      <c r="D98" s="22" t="s">
        <v>109</v>
      </c>
      <c r="E98" s="15"/>
      <c r="F98" s="71"/>
      <c r="G98" s="25">
        <f t="shared" si="3"/>
        <v>0</v>
      </c>
    </row>
    <row r="99" spans="2:7" s="5" customFormat="1">
      <c r="B99" s="62"/>
      <c r="C99" s="14"/>
      <c r="D99" s="15"/>
      <c r="E99" s="15"/>
      <c r="F99" s="68"/>
      <c r="G99" s="25" t="str">
        <f t="shared" si="3"/>
        <v/>
      </c>
    </row>
    <row r="100" spans="2:7" s="5" customFormat="1" ht="25.5">
      <c r="B100" s="50" t="s">
        <v>556</v>
      </c>
      <c r="C100" s="148" t="s">
        <v>557</v>
      </c>
      <c r="D100" s="65"/>
      <c r="E100" s="15"/>
      <c r="F100" s="68"/>
      <c r="G100" s="25" t="str">
        <f t="shared" si="3"/>
        <v/>
      </c>
    </row>
    <row r="101" spans="2:7" s="5" customFormat="1">
      <c r="B101" s="62"/>
      <c r="C101" s="780"/>
      <c r="D101" s="65"/>
      <c r="E101" s="15"/>
      <c r="F101" s="68"/>
      <c r="G101" s="25" t="str">
        <f t="shared" si="3"/>
        <v/>
      </c>
    </row>
    <row r="102" spans="2:7" s="5" customFormat="1">
      <c r="B102" s="62" t="s">
        <v>311</v>
      </c>
      <c r="C102" s="14" t="s">
        <v>555</v>
      </c>
      <c r="D102" s="22" t="s">
        <v>109</v>
      </c>
      <c r="E102" s="65"/>
      <c r="F102" s="68"/>
      <c r="G102" s="25">
        <f t="shared" si="3"/>
        <v>0</v>
      </c>
    </row>
    <row r="103" spans="2:7" s="5" customFormat="1">
      <c r="B103" s="62"/>
      <c r="C103" s="14"/>
      <c r="D103" s="15"/>
      <c r="E103" s="15"/>
      <c r="F103" s="68"/>
      <c r="G103" s="25" t="str">
        <f t="shared" si="3"/>
        <v/>
      </c>
    </row>
    <row r="104" spans="2:7" s="5" customFormat="1">
      <c r="B104" s="92" t="s">
        <v>313</v>
      </c>
      <c r="C104" s="14" t="s">
        <v>555</v>
      </c>
      <c r="D104" s="22" t="s">
        <v>109</v>
      </c>
      <c r="E104" s="65"/>
      <c r="F104" s="68"/>
      <c r="G104" s="25">
        <f t="shared" si="3"/>
        <v>0</v>
      </c>
    </row>
    <row r="105" spans="2:7" s="5" customFormat="1">
      <c r="B105" s="62"/>
      <c r="C105" s="780"/>
      <c r="D105" s="65"/>
      <c r="E105" s="65"/>
      <c r="F105" s="68"/>
      <c r="G105" s="25" t="str">
        <f t="shared" si="3"/>
        <v/>
      </c>
    </row>
    <row r="106" spans="2:7" s="5" customFormat="1" ht="25.5">
      <c r="B106" s="50" t="s">
        <v>558</v>
      </c>
      <c r="C106" s="148" t="s">
        <v>559</v>
      </c>
      <c r="D106" s="65"/>
      <c r="E106" s="15"/>
      <c r="F106" s="68"/>
      <c r="G106" s="25" t="str">
        <f t="shared" si="3"/>
        <v/>
      </c>
    </row>
    <row r="107" spans="2:7" s="5" customFormat="1">
      <c r="B107" s="62"/>
      <c r="C107" s="780"/>
      <c r="D107" s="65"/>
      <c r="E107" s="15"/>
      <c r="F107" s="68"/>
      <c r="G107" s="25" t="str">
        <f t="shared" si="3"/>
        <v/>
      </c>
    </row>
    <row r="108" spans="2:7" s="5" customFormat="1">
      <c r="B108" s="62" t="s">
        <v>311</v>
      </c>
      <c r="C108" s="14" t="s">
        <v>555</v>
      </c>
      <c r="D108" s="22" t="s">
        <v>109</v>
      </c>
      <c r="E108" s="15"/>
      <c r="F108" s="68"/>
      <c r="G108" s="25">
        <f t="shared" si="3"/>
        <v>0</v>
      </c>
    </row>
    <row r="109" spans="2:7" s="5" customFormat="1">
      <c r="B109" s="62"/>
      <c r="C109" s="14"/>
      <c r="D109" s="15"/>
      <c r="E109" s="15"/>
      <c r="F109" s="68"/>
      <c r="G109" s="25" t="str">
        <f t="shared" si="3"/>
        <v/>
      </c>
    </row>
    <row r="110" spans="2:7" s="5" customFormat="1">
      <c r="B110" s="92" t="s">
        <v>313</v>
      </c>
      <c r="C110" s="14" t="s">
        <v>555</v>
      </c>
      <c r="D110" s="22" t="s">
        <v>109</v>
      </c>
      <c r="E110" s="15"/>
      <c r="F110" s="16"/>
      <c r="G110" s="25">
        <f t="shared" si="3"/>
        <v>0</v>
      </c>
    </row>
    <row r="111" spans="2:7" s="5" customFormat="1">
      <c r="B111" s="50"/>
      <c r="C111" s="14"/>
      <c r="D111" s="15"/>
      <c r="E111" s="15"/>
      <c r="F111" s="16"/>
      <c r="G111" s="17" t="str">
        <f t="shared" si="3"/>
        <v/>
      </c>
    </row>
    <row r="112" spans="2:7" s="5" customFormat="1" ht="25.5">
      <c r="B112" s="50" t="s">
        <v>560</v>
      </c>
      <c r="C112" s="148" t="s">
        <v>561</v>
      </c>
      <c r="D112" s="15"/>
      <c r="E112" s="15"/>
      <c r="F112" s="16"/>
      <c r="G112" s="17" t="str">
        <f t="shared" si="3"/>
        <v/>
      </c>
    </row>
    <row r="113" spans="2:7" s="5" customFormat="1">
      <c r="B113" s="50"/>
      <c r="C113" s="14"/>
      <c r="D113" s="15"/>
      <c r="E113" s="15"/>
      <c r="F113" s="16"/>
      <c r="G113" s="17" t="str">
        <f t="shared" si="3"/>
        <v/>
      </c>
    </row>
    <row r="114" spans="2:7" s="5" customFormat="1">
      <c r="B114" s="62" t="s">
        <v>311</v>
      </c>
      <c r="C114" s="14" t="s">
        <v>495</v>
      </c>
      <c r="D114" s="22" t="s">
        <v>109</v>
      </c>
      <c r="E114" s="15"/>
      <c r="F114" s="16"/>
      <c r="G114" s="17">
        <f t="shared" si="3"/>
        <v>0</v>
      </c>
    </row>
    <row r="115" spans="2:7" s="5" customFormat="1">
      <c r="B115" s="62"/>
      <c r="C115" s="14"/>
      <c r="D115" s="15"/>
      <c r="E115" s="15"/>
      <c r="F115" s="16"/>
      <c r="G115" s="17" t="str">
        <f t="shared" si="3"/>
        <v/>
      </c>
    </row>
    <row r="116" spans="2:7" s="5" customFormat="1">
      <c r="B116" s="92" t="s">
        <v>313</v>
      </c>
      <c r="C116" s="14" t="s">
        <v>495</v>
      </c>
      <c r="D116" s="22" t="s">
        <v>109</v>
      </c>
      <c r="E116" s="23"/>
      <c r="F116" s="24"/>
      <c r="G116" s="25">
        <f t="shared" si="3"/>
        <v>0</v>
      </c>
    </row>
    <row r="117" spans="2:7" s="5" customFormat="1">
      <c r="B117" s="62"/>
      <c r="C117" s="14"/>
      <c r="D117" s="15"/>
      <c r="E117" s="26"/>
      <c r="F117" s="16"/>
      <c r="G117" s="25" t="str">
        <f t="shared" si="3"/>
        <v/>
      </c>
    </row>
    <row r="118" spans="2:7" s="5" customFormat="1" ht="25.5">
      <c r="B118" s="50" t="s">
        <v>552</v>
      </c>
      <c r="C118" s="14" t="s">
        <v>553</v>
      </c>
      <c r="D118" s="22"/>
      <c r="E118" s="26"/>
      <c r="F118" s="63"/>
      <c r="G118" s="25" t="str">
        <f t="shared" si="3"/>
        <v/>
      </c>
    </row>
    <row r="119" spans="2:7" s="5" customFormat="1">
      <c r="B119" s="62"/>
      <c r="C119" s="14"/>
      <c r="D119" s="15"/>
      <c r="E119" s="26"/>
      <c r="F119" s="16"/>
      <c r="G119" s="25" t="str">
        <f t="shared" si="3"/>
        <v/>
      </c>
    </row>
    <row r="120" spans="2:7" s="5" customFormat="1" ht="25.5">
      <c r="B120" s="50" t="s">
        <v>562</v>
      </c>
      <c r="C120" s="148" t="s">
        <v>563</v>
      </c>
      <c r="D120" s="22" t="s">
        <v>452</v>
      </c>
      <c r="E120" s="26"/>
      <c r="F120" s="66"/>
      <c r="G120" s="25">
        <f t="shared" si="3"/>
        <v>0</v>
      </c>
    </row>
    <row r="121" spans="2:7" s="5" customFormat="1">
      <c r="B121" s="50"/>
      <c r="C121" s="14"/>
      <c r="D121" s="15"/>
      <c r="E121" s="26"/>
      <c r="F121" s="66"/>
      <c r="G121" s="25" t="str">
        <f t="shared" si="3"/>
        <v/>
      </c>
    </row>
    <row r="122" spans="2:7" s="5" customFormat="1">
      <c r="B122" s="50" t="s">
        <v>311</v>
      </c>
      <c r="C122" s="148" t="s">
        <v>555</v>
      </c>
      <c r="D122" s="22" t="s">
        <v>109</v>
      </c>
      <c r="E122" s="26"/>
      <c r="F122" s="68"/>
      <c r="G122" s="25">
        <f t="shared" si="3"/>
        <v>0</v>
      </c>
    </row>
    <row r="123" spans="2:7" s="5" customFormat="1">
      <c r="B123" s="50"/>
      <c r="C123" s="148"/>
      <c r="D123" s="22"/>
      <c r="E123" s="26"/>
      <c r="F123" s="68"/>
      <c r="G123" s="25"/>
    </row>
    <row r="124" spans="2:7" s="5" customFormat="1">
      <c r="B124" s="50" t="s">
        <v>313</v>
      </c>
      <c r="C124" s="148" t="s">
        <v>555</v>
      </c>
      <c r="D124" s="22" t="s">
        <v>109</v>
      </c>
      <c r="E124" s="26"/>
      <c r="F124" s="68"/>
      <c r="G124" s="25"/>
    </row>
    <row r="125" spans="2:7" s="5" customFormat="1">
      <c r="B125" s="62"/>
      <c r="C125" s="14"/>
      <c r="D125" s="15"/>
      <c r="E125" s="26"/>
      <c r="F125" s="66"/>
      <c r="G125" s="25" t="str">
        <f t="shared" ref="G125:G134" si="4">IF(D125="","",E125*F125)</f>
        <v/>
      </c>
    </row>
    <row r="126" spans="2:7" s="5" customFormat="1" ht="25.5">
      <c r="B126" s="50" t="s">
        <v>564</v>
      </c>
      <c r="C126" s="14" t="s">
        <v>565</v>
      </c>
      <c r="D126" s="22" t="s">
        <v>452</v>
      </c>
      <c r="E126" s="26"/>
      <c r="F126" s="63"/>
      <c r="G126" s="25">
        <f t="shared" si="4"/>
        <v>0</v>
      </c>
    </row>
    <row r="127" spans="2:7" s="5" customFormat="1">
      <c r="B127" s="62"/>
      <c r="C127" s="14"/>
      <c r="D127" s="15"/>
      <c r="E127" s="26"/>
      <c r="F127" s="66"/>
      <c r="G127" s="25" t="str">
        <f t="shared" si="4"/>
        <v/>
      </c>
    </row>
    <row r="128" spans="2:7" s="5" customFormat="1" ht="16.5" customHeight="1">
      <c r="B128" s="50" t="s">
        <v>566</v>
      </c>
      <c r="C128" s="14" t="s">
        <v>504</v>
      </c>
      <c r="D128" s="22" t="s">
        <v>109</v>
      </c>
      <c r="E128" s="26"/>
      <c r="F128" s="16"/>
      <c r="G128" s="25">
        <f t="shared" si="4"/>
        <v>0</v>
      </c>
    </row>
    <row r="129" spans="2:8" s="5" customFormat="1">
      <c r="B129" s="62"/>
      <c r="C129" s="14"/>
      <c r="D129" s="15"/>
      <c r="E129" s="26"/>
      <c r="F129" s="16"/>
      <c r="G129" s="25" t="str">
        <f t="shared" si="4"/>
        <v/>
      </c>
    </row>
    <row r="130" spans="2:8" s="5" customFormat="1" ht="16.5" customHeight="1">
      <c r="B130" s="50" t="s">
        <v>567</v>
      </c>
      <c r="C130" s="14" t="s">
        <v>504</v>
      </c>
      <c r="D130" s="22" t="s">
        <v>109</v>
      </c>
      <c r="E130" s="26"/>
      <c r="F130" s="68"/>
      <c r="G130" s="25">
        <f t="shared" si="4"/>
        <v>0</v>
      </c>
    </row>
    <row r="131" spans="2:8" s="5" customFormat="1">
      <c r="B131" s="62"/>
      <c r="C131" s="14"/>
      <c r="D131" s="15"/>
      <c r="E131" s="26"/>
      <c r="F131" s="68"/>
      <c r="G131" s="25" t="str">
        <f t="shared" si="4"/>
        <v/>
      </c>
    </row>
    <row r="132" spans="2:8" s="5" customFormat="1" ht="16.5" customHeight="1">
      <c r="B132" s="50" t="s">
        <v>568</v>
      </c>
      <c r="C132" s="14" t="s">
        <v>504</v>
      </c>
      <c r="D132" s="22" t="s">
        <v>109</v>
      </c>
      <c r="E132" s="26"/>
      <c r="F132" s="63"/>
      <c r="G132" s="25">
        <f t="shared" si="4"/>
        <v>0</v>
      </c>
    </row>
    <row r="133" spans="2:8" s="5" customFormat="1">
      <c r="B133" s="62"/>
      <c r="C133" s="14"/>
      <c r="D133" s="15"/>
      <c r="E133" s="26"/>
      <c r="F133" s="27"/>
      <c r="G133" s="25" t="str">
        <f t="shared" si="4"/>
        <v/>
      </c>
    </row>
    <row r="134" spans="2:8" s="5" customFormat="1">
      <c r="B134" s="50" t="s">
        <v>569</v>
      </c>
      <c r="C134" s="14" t="s">
        <v>508</v>
      </c>
      <c r="D134" s="22" t="s">
        <v>109</v>
      </c>
      <c r="E134" s="26"/>
      <c r="F134" s="27"/>
      <c r="G134" s="25">
        <f t="shared" si="4"/>
        <v>0</v>
      </c>
    </row>
    <row r="135" spans="2:8" s="5" customFormat="1">
      <c r="B135" s="50"/>
      <c r="C135" s="14"/>
      <c r="D135" s="22"/>
      <c r="E135" s="26"/>
      <c r="F135" s="27"/>
      <c r="G135" s="25"/>
    </row>
    <row r="136" spans="2:8" s="5" customFormat="1">
      <c r="B136" s="50"/>
      <c r="C136" s="14"/>
      <c r="D136" s="22"/>
      <c r="E136" s="26"/>
      <c r="F136" s="27"/>
      <c r="G136" s="25"/>
    </row>
    <row r="137" spans="2:8" s="5" customFormat="1">
      <c r="B137" s="50"/>
      <c r="C137" s="14"/>
      <c r="D137" s="22"/>
      <c r="E137" s="26"/>
      <c r="F137" s="27"/>
      <c r="G137" s="25"/>
    </row>
    <row r="138" spans="2:8" s="28" customFormat="1" ht="20.100000000000001" customHeight="1">
      <c r="B138" s="151" t="str">
        <f>$B$10</f>
        <v>C2.3</v>
      </c>
      <c r="C138" s="30" t="s">
        <v>80</v>
      </c>
      <c r="D138" s="31"/>
      <c r="E138" s="32"/>
      <c r="F138" s="31"/>
      <c r="G138" s="33">
        <f>SUM(G84:G137)</f>
        <v>0</v>
      </c>
      <c r="H138" s="34"/>
    </row>
    <row r="139" spans="2:8">
      <c r="B139" s="661" t="str">
        <f>Client1</f>
        <v>Province of KwaZulu-Natal</v>
      </c>
      <c r="C139" s="661"/>
      <c r="D139" s="661"/>
      <c r="E139" s="659" t="str">
        <f>"Contract No. "&amp;ContractNo</f>
        <v>Contract No. ZNB02213/0000/00/HOD/INF/23/T</v>
      </c>
      <c r="F139" s="659"/>
      <c r="G139" s="659"/>
    </row>
    <row r="140" spans="2:8">
      <c r="B140" s="661" t="str">
        <f>Client2</f>
        <v>Department of Transport</v>
      </c>
      <c r="C140" s="661"/>
      <c r="D140" s="661"/>
      <c r="E140" s="659"/>
      <c r="F140" s="659"/>
      <c r="G140" s="659"/>
    </row>
    <row r="141" spans="2:8">
      <c r="B141" s="662"/>
      <c r="C141" s="662"/>
      <c r="D141" s="662"/>
      <c r="E141" s="660"/>
      <c r="F141" s="660"/>
      <c r="G141" s="660"/>
    </row>
    <row r="142" spans="2:8">
      <c r="B142" s="670" t="s">
        <v>148</v>
      </c>
      <c r="C142" s="671"/>
      <c r="D142" s="671"/>
      <c r="E142" s="671"/>
      <c r="F142" s="671"/>
      <c r="G142" s="673" t="str">
        <f>$G$4</f>
        <v>CHAPTER C2.3</v>
      </c>
      <c r="H142" s="6"/>
    </row>
    <row r="143" spans="2:8">
      <c r="B143" s="663" t="str">
        <f>ContractDescription</f>
        <v>THE CONSTRUCTION OF MKUZE RIVER BRIDGE NO.3801 AT KM 27+440 ON MAIN ROAD P52-3 IN ZULULAND UNDER EMPANGENI REGION.</v>
      </c>
      <c r="C143" s="664"/>
      <c r="D143" s="664"/>
      <c r="E143" s="664"/>
      <c r="F143" s="664"/>
      <c r="G143" s="659"/>
      <c r="H143" s="8"/>
    </row>
    <row r="144" spans="2:8">
      <c r="B144" s="663"/>
      <c r="C144" s="664"/>
      <c r="D144" s="664"/>
      <c r="E144" s="664"/>
      <c r="F144" s="664"/>
      <c r="G144" s="659"/>
      <c r="H144" s="8"/>
    </row>
    <row r="145" spans="2:8">
      <c r="B145" s="665"/>
      <c r="C145" s="666"/>
      <c r="D145" s="666"/>
      <c r="E145" s="666"/>
      <c r="F145" s="666"/>
      <c r="G145" s="660"/>
      <c r="H145" s="8"/>
    </row>
    <row r="146" spans="2:8" s="9" customFormat="1" ht="24.95" customHeight="1">
      <c r="B146" s="76" t="s">
        <v>49</v>
      </c>
      <c r="C146" s="11" t="s">
        <v>50</v>
      </c>
      <c r="D146" s="11" t="s">
        <v>51</v>
      </c>
      <c r="E146" s="11" t="s">
        <v>53</v>
      </c>
      <c r="F146" s="11" t="s">
        <v>54</v>
      </c>
      <c r="G146" s="11" t="s">
        <v>55</v>
      </c>
      <c r="H146" s="12"/>
    </row>
    <row r="147" spans="2:8" s="28" customFormat="1" ht="20.100000000000001" customHeight="1">
      <c r="B147" s="82"/>
      <c r="C147" s="30" t="s">
        <v>149</v>
      </c>
      <c r="D147" s="31"/>
      <c r="E147" s="32"/>
      <c r="F147" s="31"/>
      <c r="G147" s="33">
        <f>G138</f>
        <v>0</v>
      </c>
      <c r="H147" s="34"/>
    </row>
    <row r="148" spans="2:8" s="5" customFormat="1">
      <c r="B148" s="50"/>
      <c r="C148" s="14"/>
      <c r="D148" s="22"/>
      <c r="E148" s="26"/>
      <c r="F148" s="27"/>
      <c r="G148" s="25"/>
    </row>
    <row r="149" spans="2:8" s="5" customFormat="1" ht="25.5">
      <c r="B149" s="50" t="s">
        <v>570</v>
      </c>
      <c r="C149" s="14" t="s">
        <v>571</v>
      </c>
      <c r="D149" s="22"/>
      <c r="E149" s="26"/>
      <c r="F149" s="68"/>
      <c r="G149" s="25" t="str">
        <f t="shared" ref="G149:G195" si="5">IF(D149="","",E149*F149)</f>
        <v/>
      </c>
    </row>
    <row r="150" spans="2:8" s="5" customFormat="1">
      <c r="B150" s="62"/>
      <c r="C150" s="14"/>
      <c r="D150" s="15"/>
      <c r="E150" s="26"/>
      <c r="F150" s="27"/>
      <c r="G150" s="25" t="str">
        <f t="shared" si="5"/>
        <v/>
      </c>
    </row>
    <row r="151" spans="2:8" s="5" customFormat="1">
      <c r="B151" s="50" t="s">
        <v>572</v>
      </c>
      <c r="C151" s="14" t="s">
        <v>573</v>
      </c>
      <c r="D151" s="22" t="s">
        <v>109</v>
      </c>
      <c r="E151" s="26"/>
      <c r="F151" s="63"/>
      <c r="G151" s="25">
        <f t="shared" si="5"/>
        <v>0</v>
      </c>
    </row>
    <row r="152" spans="2:8" s="5" customFormat="1">
      <c r="B152" s="62"/>
      <c r="C152" s="14"/>
      <c r="D152" s="15"/>
      <c r="E152" s="15"/>
      <c r="F152" s="16"/>
      <c r="G152" s="25" t="str">
        <f t="shared" si="5"/>
        <v/>
      </c>
    </row>
    <row r="153" spans="2:8" s="5" customFormat="1">
      <c r="B153" s="50" t="s">
        <v>574</v>
      </c>
      <c r="C153" s="14" t="s">
        <v>573</v>
      </c>
      <c r="D153" s="22" t="s">
        <v>452</v>
      </c>
      <c r="E153" s="15"/>
      <c r="F153" s="68"/>
      <c r="G153" s="25">
        <f t="shared" si="5"/>
        <v>0</v>
      </c>
    </row>
    <row r="154" spans="2:8" s="5" customFormat="1">
      <c r="B154" s="62"/>
      <c r="C154" s="14"/>
      <c r="D154" s="15"/>
      <c r="E154" s="15"/>
      <c r="F154" s="68"/>
      <c r="G154" s="25" t="str">
        <f t="shared" si="5"/>
        <v/>
      </c>
    </row>
    <row r="155" spans="2:8" s="5" customFormat="1">
      <c r="B155" s="50" t="s">
        <v>575</v>
      </c>
      <c r="C155" s="14" t="s">
        <v>576</v>
      </c>
      <c r="D155" s="22" t="s">
        <v>109</v>
      </c>
      <c r="E155" s="15"/>
      <c r="F155" s="68"/>
      <c r="G155" s="25">
        <f t="shared" si="5"/>
        <v>0</v>
      </c>
    </row>
    <row r="156" spans="2:8" s="5" customFormat="1">
      <c r="B156" s="62"/>
      <c r="C156" s="14"/>
      <c r="D156" s="15"/>
      <c r="E156" s="15"/>
      <c r="F156" s="68"/>
      <c r="G156" s="25" t="str">
        <f t="shared" si="5"/>
        <v/>
      </c>
    </row>
    <row r="157" spans="2:8" s="5" customFormat="1">
      <c r="B157" s="50" t="s">
        <v>577</v>
      </c>
      <c r="C157" s="14" t="s">
        <v>578</v>
      </c>
      <c r="D157" s="22" t="s">
        <v>109</v>
      </c>
      <c r="E157" s="15"/>
      <c r="F157" s="71"/>
      <c r="G157" s="25">
        <f t="shared" si="5"/>
        <v>0</v>
      </c>
    </row>
    <row r="158" spans="2:8" s="5" customFormat="1">
      <c r="B158" s="62"/>
      <c r="C158" s="14"/>
      <c r="D158" s="15"/>
      <c r="E158" s="15"/>
      <c r="F158" s="68"/>
      <c r="G158" s="25" t="str">
        <f t="shared" si="5"/>
        <v/>
      </c>
    </row>
    <row r="159" spans="2:8" s="5" customFormat="1">
      <c r="B159" s="50" t="s">
        <v>579</v>
      </c>
      <c r="C159" s="14" t="s">
        <v>485</v>
      </c>
      <c r="D159" s="22" t="s">
        <v>452</v>
      </c>
      <c r="E159" s="15"/>
      <c r="F159" s="68"/>
      <c r="G159" s="25">
        <f t="shared" si="5"/>
        <v>0</v>
      </c>
    </row>
    <row r="160" spans="2:8" s="5" customFormat="1">
      <c r="B160" s="62"/>
      <c r="C160" s="14"/>
      <c r="D160" s="15"/>
      <c r="E160" s="15"/>
      <c r="F160" s="68"/>
      <c r="G160" s="25" t="str">
        <f t="shared" si="5"/>
        <v/>
      </c>
    </row>
    <row r="161" spans="2:7" s="5" customFormat="1">
      <c r="B161" s="50" t="s">
        <v>311</v>
      </c>
      <c r="C161" s="14" t="s">
        <v>486</v>
      </c>
      <c r="D161" s="22" t="s">
        <v>109</v>
      </c>
      <c r="E161" s="65"/>
      <c r="F161" s="68"/>
      <c r="G161" s="25">
        <f t="shared" si="5"/>
        <v>0</v>
      </c>
    </row>
    <row r="162" spans="2:7" s="5" customFormat="1">
      <c r="B162" s="62"/>
      <c r="C162" s="14"/>
      <c r="D162" s="15"/>
      <c r="E162" s="15"/>
      <c r="F162" s="68"/>
      <c r="G162" s="25" t="str">
        <f t="shared" si="5"/>
        <v/>
      </c>
    </row>
    <row r="163" spans="2:7" s="5" customFormat="1">
      <c r="B163" s="50" t="s">
        <v>313</v>
      </c>
      <c r="C163" s="14" t="s">
        <v>486</v>
      </c>
      <c r="D163" s="22" t="s">
        <v>109</v>
      </c>
      <c r="E163" s="65"/>
      <c r="F163" s="68"/>
      <c r="G163" s="25">
        <f t="shared" si="5"/>
        <v>0</v>
      </c>
    </row>
    <row r="164" spans="2:7" s="5" customFormat="1">
      <c r="B164" s="62"/>
      <c r="C164" s="780"/>
      <c r="D164" s="65"/>
      <c r="E164" s="65"/>
      <c r="F164" s="68"/>
      <c r="G164" s="25" t="str">
        <f t="shared" si="5"/>
        <v/>
      </c>
    </row>
    <row r="165" spans="2:7" s="5" customFormat="1" ht="25.5">
      <c r="B165" s="50" t="s">
        <v>580</v>
      </c>
      <c r="C165" s="148" t="s">
        <v>581</v>
      </c>
      <c r="D165" s="65"/>
      <c r="E165" s="15"/>
      <c r="F165" s="68"/>
      <c r="G165" s="25" t="str">
        <f t="shared" si="5"/>
        <v/>
      </c>
    </row>
    <row r="166" spans="2:7" s="5" customFormat="1">
      <c r="B166" s="62"/>
      <c r="C166" s="780"/>
      <c r="D166" s="65"/>
      <c r="E166" s="15"/>
      <c r="F166" s="68"/>
      <c r="G166" s="25" t="str">
        <f t="shared" si="5"/>
        <v/>
      </c>
    </row>
    <row r="167" spans="2:7" s="5" customFormat="1" ht="25.5">
      <c r="B167" s="62" t="s">
        <v>582</v>
      </c>
      <c r="C167" s="14" t="s">
        <v>583</v>
      </c>
      <c r="D167" s="22"/>
      <c r="E167" s="15"/>
      <c r="F167" s="68"/>
      <c r="G167" s="25" t="str">
        <f t="shared" si="5"/>
        <v/>
      </c>
    </row>
    <row r="168" spans="2:7" s="5" customFormat="1">
      <c r="B168" s="62"/>
      <c r="C168" s="14"/>
      <c r="D168" s="15"/>
      <c r="E168" s="15"/>
      <c r="F168" s="68"/>
      <c r="G168" s="25" t="str">
        <f t="shared" si="5"/>
        <v/>
      </c>
    </row>
    <row r="169" spans="2:7" s="5" customFormat="1">
      <c r="B169" s="92" t="s">
        <v>311</v>
      </c>
      <c r="C169" s="14" t="s">
        <v>584</v>
      </c>
      <c r="D169" s="22" t="s">
        <v>109</v>
      </c>
      <c r="E169" s="15"/>
      <c r="F169" s="16"/>
      <c r="G169" s="25">
        <f t="shared" si="5"/>
        <v>0</v>
      </c>
    </row>
    <row r="170" spans="2:7" s="5" customFormat="1">
      <c r="B170" s="50"/>
      <c r="C170" s="14"/>
      <c r="D170" s="15"/>
      <c r="E170" s="15"/>
      <c r="F170" s="16"/>
      <c r="G170" s="17" t="str">
        <f t="shared" si="5"/>
        <v/>
      </c>
    </row>
    <row r="171" spans="2:7" s="5" customFormat="1">
      <c r="B171" s="92" t="s">
        <v>313</v>
      </c>
      <c r="C171" s="14" t="s">
        <v>584</v>
      </c>
      <c r="D171" s="22" t="s">
        <v>109</v>
      </c>
      <c r="E171" s="15"/>
      <c r="F171" s="16"/>
      <c r="G171" s="17">
        <f t="shared" si="5"/>
        <v>0</v>
      </c>
    </row>
    <row r="172" spans="2:7" s="5" customFormat="1">
      <c r="B172" s="50"/>
      <c r="C172" s="14"/>
      <c r="D172" s="15"/>
      <c r="E172" s="15"/>
      <c r="F172" s="16"/>
      <c r="G172" s="17" t="str">
        <f t="shared" si="5"/>
        <v/>
      </c>
    </row>
    <row r="173" spans="2:7" s="5" customFormat="1">
      <c r="B173" s="50" t="s">
        <v>321</v>
      </c>
      <c r="C173" s="14" t="s">
        <v>508</v>
      </c>
      <c r="D173" s="22" t="s">
        <v>109</v>
      </c>
      <c r="E173" s="15"/>
      <c r="F173" s="16"/>
      <c r="G173" s="17">
        <f t="shared" si="5"/>
        <v>0</v>
      </c>
    </row>
    <row r="174" spans="2:7" s="5" customFormat="1">
      <c r="B174" s="62"/>
      <c r="C174" s="14"/>
      <c r="D174" s="15"/>
      <c r="E174" s="15"/>
      <c r="F174" s="16"/>
      <c r="G174" s="17" t="str">
        <f t="shared" si="5"/>
        <v/>
      </c>
    </row>
    <row r="175" spans="2:7" s="5" customFormat="1" ht="25.5">
      <c r="B175" s="50" t="s">
        <v>585</v>
      </c>
      <c r="C175" s="14" t="s">
        <v>583</v>
      </c>
      <c r="D175" s="22"/>
      <c r="E175" s="23"/>
      <c r="F175" s="24"/>
      <c r="G175" s="25" t="str">
        <f t="shared" si="5"/>
        <v/>
      </c>
    </row>
    <row r="176" spans="2:7" s="5" customFormat="1">
      <c r="B176" s="62"/>
      <c r="C176" s="14"/>
      <c r="D176" s="15"/>
      <c r="E176" s="26"/>
      <c r="F176" s="16"/>
      <c r="G176" s="25" t="str">
        <f t="shared" si="5"/>
        <v/>
      </c>
    </row>
    <row r="177" spans="2:7" s="5" customFormat="1">
      <c r="B177" s="50" t="s">
        <v>311</v>
      </c>
      <c r="C177" s="14" t="s">
        <v>584</v>
      </c>
      <c r="D177" s="22" t="s">
        <v>109</v>
      </c>
      <c r="E177" s="26"/>
      <c r="F177" s="63"/>
      <c r="G177" s="25">
        <f t="shared" si="5"/>
        <v>0</v>
      </c>
    </row>
    <row r="178" spans="2:7" s="5" customFormat="1">
      <c r="B178" s="62"/>
      <c r="C178" s="14"/>
      <c r="D178" s="15"/>
      <c r="E178" s="26"/>
      <c r="F178" s="16"/>
      <c r="G178" s="25" t="str">
        <f t="shared" si="5"/>
        <v/>
      </c>
    </row>
    <row r="179" spans="2:7" s="5" customFormat="1">
      <c r="B179" s="50" t="s">
        <v>313</v>
      </c>
      <c r="C179" s="14" t="s">
        <v>584</v>
      </c>
      <c r="D179" s="22" t="s">
        <v>109</v>
      </c>
      <c r="E179" s="26"/>
      <c r="F179" s="66"/>
      <c r="G179" s="25">
        <f t="shared" si="5"/>
        <v>0</v>
      </c>
    </row>
    <row r="180" spans="2:7" s="5" customFormat="1">
      <c r="B180" s="50"/>
      <c r="C180" s="14"/>
      <c r="D180" s="15"/>
      <c r="E180" s="26"/>
      <c r="F180" s="66"/>
      <c r="G180" s="25" t="str">
        <f t="shared" si="5"/>
        <v/>
      </c>
    </row>
    <row r="181" spans="2:7" s="5" customFormat="1">
      <c r="B181" s="50" t="s">
        <v>321</v>
      </c>
      <c r="C181" s="148" t="s">
        <v>508</v>
      </c>
      <c r="D181" s="22" t="s">
        <v>109</v>
      </c>
      <c r="E181" s="26"/>
      <c r="F181" s="68"/>
      <c r="G181" s="25">
        <f t="shared" si="5"/>
        <v>0</v>
      </c>
    </row>
    <row r="182" spans="2:7" s="5" customFormat="1">
      <c r="B182" s="62"/>
      <c r="C182" s="14"/>
      <c r="D182" s="15"/>
      <c r="E182" s="26"/>
      <c r="F182" s="66"/>
      <c r="G182" s="25" t="str">
        <f t="shared" si="5"/>
        <v/>
      </c>
    </row>
    <row r="183" spans="2:7" s="5" customFormat="1">
      <c r="B183" s="50" t="s">
        <v>586</v>
      </c>
      <c r="C183" s="14" t="s">
        <v>587</v>
      </c>
      <c r="D183" s="22"/>
      <c r="E183" s="26"/>
      <c r="F183" s="63"/>
      <c r="G183" s="25" t="str">
        <f t="shared" si="5"/>
        <v/>
      </c>
    </row>
    <row r="184" spans="2:7" s="5" customFormat="1">
      <c r="B184" s="62"/>
      <c r="C184" s="14"/>
      <c r="D184" s="15"/>
      <c r="E184" s="26"/>
      <c r="F184" s="66"/>
      <c r="G184" s="25" t="str">
        <f t="shared" si="5"/>
        <v/>
      </c>
    </row>
    <row r="185" spans="2:7" s="5" customFormat="1">
      <c r="B185" s="50" t="s">
        <v>311</v>
      </c>
      <c r="C185" s="14" t="s">
        <v>588</v>
      </c>
      <c r="D185" s="22" t="s">
        <v>589</v>
      </c>
      <c r="E185" s="26"/>
      <c r="F185" s="16"/>
      <c r="G185" s="25">
        <f t="shared" si="5"/>
        <v>0</v>
      </c>
    </row>
    <row r="186" spans="2:7" s="5" customFormat="1">
      <c r="B186" s="62"/>
      <c r="C186" s="14"/>
      <c r="D186" s="15"/>
      <c r="E186" s="26"/>
      <c r="F186" s="16"/>
      <c r="G186" s="25" t="str">
        <f t="shared" si="5"/>
        <v/>
      </c>
    </row>
    <row r="187" spans="2:7" s="5" customFormat="1">
      <c r="B187" s="50" t="s">
        <v>313</v>
      </c>
      <c r="C187" s="14" t="s">
        <v>588</v>
      </c>
      <c r="D187" s="22" t="s">
        <v>589</v>
      </c>
      <c r="E187" s="26"/>
      <c r="F187" s="68"/>
      <c r="G187" s="25">
        <f t="shared" si="5"/>
        <v>0</v>
      </c>
    </row>
    <row r="188" spans="2:7" s="5" customFormat="1">
      <c r="B188" s="62"/>
      <c r="C188" s="14"/>
      <c r="D188" s="15"/>
      <c r="E188" s="26"/>
      <c r="F188" s="68"/>
      <c r="G188" s="25" t="str">
        <f t="shared" si="5"/>
        <v/>
      </c>
    </row>
    <row r="189" spans="2:7" s="5" customFormat="1">
      <c r="B189" s="50" t="s">
        <v>590</v>
      </c>
      <c r="C189" s="14" t="s">
        <v>591</v>
      </c>
      <c r="D189" s="22"/>
      <c r="E189" s="26"/>
      <c r="F189" s="63"/>
      <c r="G189" s="25" t="str">
        <f t="shared" si="5"/>
        <v/>
      </c>
    </row>
    <row r="190" spans="2:7" s="5" customFormat="1">
      <c r="B190" s="62"/>
      <c r="C190" s="14"/>
      <c r="D190" s="15"/>
      <c r="E190" s="26"/>
      <c r="F190" s="27"/>
      <c r="G190" s="25" t="str">
        <f t="shared" si="5"/>
        <v/>
      </c>
    </row>
    <row r="191" spans="2:7" s="5" customFormat="1" ht="25.5">
      <c r="B191" s="50" t="s">
        <v>311</v>
      </c>
      <c r="C191" s="14" t="s">
        <v>592</v>
      </c>
      <c r="D191" s="22" t="s">
        <v>593</v>
      </c>
      <c r="E191" s="26"/>
      <c r="F191" s="27"/>
      <c r="G191" s="25">
        <f t="shared" si="5"/>
        <v>0</v>
      </c>
    </row>
    <row r="192" spans="2:7" s="5" customFormat="1">
      <c r="B192" s="62"/>
      <c r="C192" s="14"/>
      <c r="D192" s="15"/>
      <c r="E192" s="26"/>
      <c r="F192" s="27"/>
      <c r="G192" s="25" t="str">
        <f t="shared" si="5"/>
        <v/>
      </c>
    </row>
    <row r="193" spans="2:8" s="5" customFormat="1" ht="25.5">
      <c r="B193" s="50" t="s">
        <v>313</v>
      </c>
      <c r="C193" s="14" t="s">
        <v>592</v>
      </c>
      <c r="D193" s="22" t="s">
        <v>593</v>
      </c>
      <c r="E193" s="26"/>
      <c r="F193" s="68"/>
      <c r="G193" s="25">
        <f t="shared" si="5"/>
        <v>0</v>
      </c>
    </row>
    <row r="194" spans="2:8" s="5" customFormat="1">
      <c r="B194" s="62"/>
      <c r="C194" s="14"/>
      <c r="D194" s="15"/>
      <c r="E194" s="26"/>
      <c r="F194" s="27"/>
      <c r="G194" s="25" t="str">
        <f t="shared" si="5"/>
        <v/>
      </c>
    </row>
    <row r="195" spans="2:8" s="5" customFormat="1">
      <c r="B195" s="50" t="s">
        <v>594</v>
      </c>
      <c r="C195" s="14" t="s">
        <v>595</v>
      </c>
      <c r="D195" s="22" t="s">
        <v>593</v>
      </c>
      <c r="E195" s="26"/>
      <c r="F195" s="63"/>
      <c r="G195" s="25">
        <f t="shared" si="5"/>
        <v>0</v>
      </c>
    </row>
    <row r="196" spans="2:8" s="5" customFormat="1">
      <c r="B196" s="50"/>
      <c r="C196" s="14"/>
      <c r="D196" s="22"/>
      <c r="E196" s="26"/>
      <c r="F196" s="63"/>
      <c r="G196" s="25"/>
    </row>
    <row r="197" spans="2:8" s="5" customFormat="1">
      <c r="B197" s="50"/>
      <c r="C197" s="14"/>
      <c r="D197" s="22"/>
      <c r="E197" s="26"/>
      <c r="F197" s="63"/>
      <c r="G197" s="25"/>
    </row>
    <row r="198" spans="2:8" s="5" customFormat="1">
      <c r="B198" s="50"/>
      <c r="C198" s="14"/>
      <c r="D198" s="22"/>
      <c r="E198" s="26"/>
      <c r="F198" s="63"/>
      <c r="G198" s="25"/>
    </row>
    <row r="199" spans="2:8" s="5" customFormat="1">
      <c r="B199" s="50"/>
      <c r="C199" s="14"/>
      <c r="D199" s="22"/>
      <c r="E199" s="26"/>
      <c r="F199" s="63"/>
      <c r="G199" s="25"/>
    </row>
    <row r="200" spans="2:8" s="5" customFormat="1">
      <c r="B200" s="50"/>
      <c r="C200" s="14"/>
      <c r="D200" s="22"/>
      <c r="E200" s="26"/>
      <c r="F200" s="63"/>
      <c r="G200" s="25"/>
    </row>
    <row r="201" spans="2:8" s="5" customFormat="1">
      <c r="B201" s="50"/>
      <c r="C201" s="14"/>
      <c r="D201" s="22"/>
      <c r="E201" s="26"/>
      <c r="F201" s="63"/>
      <c r="G201" s="25"/>
    </row>
    <row r="202" spans="2:8" s="5" customFormat="1">
      <c r="B202" s="50"/>
      <c r="C202" s="14"/>
      <c r="D202" s="22"/>
      <c r="E202" s="26"/>
      <c r="F202" s="63"/>
      <c r="G202" s="25"/>
    </row>
    <row r="203" spans="2:8" s="5" customFormat="1">
      <c r="B203" s="62"/>
      <c r="C203" s="14"/>
      <c r="D203" s="15"/>
      <c r="E203" s="15"/>
      <c r="F203" s="16"/>
      <c r="G203" s="25" t="str">
        <f>IF(D203="","",E203*F203)</f>
        <v/>
      </c>
    </row>
    <row r="204" spans="2:8" s="28" customFormat="1" ht="20.100000000000001" customHeight="1">
      <c r="B204" s="151" t="str">
        <f>$B$10</f>
        <v>C2.3</v>
      </c>
      <c r="C204" s="30" t="s">
        <v>80</v>
      </c>
      <c r="D204" s="31"/>
      <c r="E204" s="32"/>
      <c r="F204" s="31"/>
      <c r="G204" s="33">
        <f>SUM(G147:G203)</f>
        <v>0</v>
      </c>
      <c r="H204" s="34"/>
    </row>
    <row r="205" spans="2:8">
      <c r="B205" s="661" t="str">
        <f>Client1</f>
        <v>Province of KwaZulu-Natal</v>
      </c>
      <c r="C205" s="661"/>
      <c r="D205" s="661"/>
      <c r="E205" s="659" t="str">
        <f>"Contract No. "&amp;ContractNo</f>
        <v>Contract No. ZNB02213/0000/00/HOD/INF/23/T</v>
      </c>
      <c r="F205" s="659"/>
      <c r="G205" s="659"/>
    </row>
    <row r="206" spans="2:8">
      <c r="B206" s="661" t="str">
        <f>Client2</f>
        <v>Department of Transport</v>
      </c>
      <c r="C206" s="661"/>
      <c r="D206" s="661"/>
      <c r="E206" s="659"/>
      <c r="F206" s="659"/>
      <c r="G206" s="659"/>
    </row>
    <row r="207" spans="2:8">
      <c r="B207" s="662"/>
      <c r="C207" s="662"/>
      <c r="D207" s="662"/>
      <c r="E207" s="660"/>
      <c r="F207" s="660"/>
      <c r="G207" s="660"/>
    </row>
    <row r="208" spans="2:8">
      <c r="B208" s="670" t="s">
        <v>148</v>
      </c>
      <c r="C208" s="671"/>
      <c r="D208" s="671"/>
      <c r="E208" s="671"/>
      <c r="F208" s="671"/>
      <c r="G208" s="673" t="str">
        <f>$G$4</f>
        <v>CHAPTER C2.3</v>
      </c>
      <c r="H208" s="6"/>
    </row>
    <row r="209" spans="2:8">
      <c r="B209" s="663" t="str">
        <f>ContractDescription</f>
        <v>THE CONSTRUCTION OF MKUZE RIVER BRIDGE NO.3801 AT KM 27+440 ON MAIN ROAD P52-3 IN ZULULAND UNDER EMPANGENI REGION.</v>
      </c>
      <c r="C209" s="664"/>
      <c r="D209" s="664"/>
      <c r="E209" s="664"/>
      <c r="F209" s="664"/>
      <c r="G209" s="659"/>
      <c r="H209" s="8"/>
    </row>
    <row r="210" spans="2:8">
      <c r="B210" s="663"/>
      <c r="C210" s="664"/>
      <c r="D210" s="664"/>
      <c r="E210" s="664"/>
      <c r="F210" s="664"/>
      <c r="G210" s="659"/>
      <c r="H210" s="8"/>
    </row>
    <row r="211" spans="2:8">
      <c r="B211" s="665"/>
      <c r="C211" s="666"/>
      <c r="D211" s="666"/>
      <c r="E211" s="666"/>
      <c r="F211" s="666"/>
      <c r="G211" s="660"/>
      <c r="H211" s="8"/>
    </row>
    <row r="212" spans="2:8" s="9" customFormat="1" ht="24.95" customHeight="1">
      <c r="B212" s="76" t="s">
        <v>49</v>
      </c>
      <c r="C212" s="11" t="s">
        <v>50</v>
      </c>
      <c r="D212" s="11" t="s">
        <v>51</v>
      </c>
      <c r="E212" s="11" t="s">
        <v>53</v>
      </c>
      <c r="F212" s="11" t="s">
        <v>54</v>
      </c>
      <c r="G212" s="11" t="s">
        <v>55</v>
      </c>
      <c r="H212" s="12"/>
    </row>
    <row r="213" spans="2:8" s="28" customFormat="1" ht="20.100000000000001" customHeight="1">
      <c r="B213" s="82"/>
      <c r="C213" s="30" t="s">
        <v>149</v>
      </c>
      <c r="D213" s="31"/>
      <c r="E213" s="32"/>
      <c r="F213" s="31"/>
      <c r="G213" s="33">
        <f>G204</f>
        <v>0</v>
      </c>
      <c r="H213" s="34"/>
    </row>
    <row r="214" spans="2:8" s="5" customFormat="1">
      <c r="B214" s="62"/>
      <c r="C214" s="14"/>
      <c r="D214" s="15"/>
      <c r="E214" s="15"/>
      <c r="F214" s="16"/>
      <c r="G214" s="25"/>
    </row>
    <row r="215" spans="2:8" s="5" customFormat="1" ht="25.5">
      <c r="B215" s="50" t="s">
        <v>596</v>
      </c>
      <c r="C215" s="14" t="s">
        <v>597</v>
      </c>
      <c r="D215" s="22"/>
      <c r="E215" s="15"/>
      <c r="F215" s="68"/>
      <c r="G215" s="25" t="str">
        <f t="shared" ref="G215:G259" si="6">IF(D215="","",E215*F215)</f>
        <v/>
      </c>
    </row>
    <row r="216" spans="2:8" s="5" customFormat="1">
      <c r="B216" s="62"/>
      <c r="C216" s="14"/>
      <c r="D216" s="15"/>
      <c r="E216" s="15"/>
      <c r="F216" s="68"/>
      <c r="G216" s="25" t="str">
        <f t="shared" si="6"/>
        <v/>
      </c>
    </row>
    <row r="217" spans="2:8" s="5" customFormat="1" ht="25.5">
      <c r="B217" s="50" t="s">
        <v>311</v>
      </c>
      <c r="C217" s="14" t="s">
        <v>592</v>
      </c>
      <c r="D217" s="22"/>
      <c r="E217" s="15"/>
      <c r="F217" s="68"/>
      <c r="G217" s="25" t="str">
        <f t="shared" si="6"/>
        <v/>
      </c>
    </row>
    <row r="218" spans="2:8" s="5" customFormat="1">
      <c r="B218" s="62"/>
      <c r="C218" s="14"/>
      <c r="D218" s="15"/>
      <c r="E218" s="15"/>
      <c r="F218" s="68"/>
      <c r="G218" s="25" t="str">
        <f t="shared" si="6"/>
        <v/>
      </c>
    </row>
    <row r="219" spans="2:8" s="5" customFormat="1" ht="25.5">
      <c r="B219" s="50" t="s">
        <v>313</v>
      </c>
      <c r="C219" s="14" t="s">
        <v>592</v>
      </c>
      <c r="D219" s="22" t="s">
        <v>593</v>
      </c>
      <c r="E219" s="15"/>
      <c r="F219" s="71"/>
      <c r="G219" s="25">
        <f t="shared" si="6"/>
        <v>0</v>
      </c>
    </row>
    <row r="220" spans="2:8" s="5" customFormat="1">
      <c r="B220" s="62"/>
      <c r="C220" s="14"/>
      <c r="D220" s="15"/>
      <c r="E220" s="15"/>
      <c r="F220" s="68"/>
      <c r="G220" s="25" t="str">
        <f t="shared" si="6"/>
        <v/>
      </c>
    </row>
    <row r="221" spans="2:8" s="5" customFormat="1">
      <c r="B221" s="50" t="s">
        <v>321</v>
      </c>
      <c r="C221" s="14" t="s">
        <v>595</v>
      </c>
      <c r="D221" s="22" t="s">
        <v>593</v>
      </c>
      <c r="E221" s="15"/>
      <c r="F221" s="68"/>
      <c r="G221" s="25">
        <f t="shared" si="6"/>
        <v>0</v>
      </c>
    </row>
    <row r="222" spans="2:8" s="5" customFormat="1">
      <c r="B222" s="62"/>
      <c r="C222" s="14"/>
      <c r="D222" s="15"/>
      <c r="E222" s="15"/>
      <c r="F222" s="68"/>
      <c r="G222" s="25" t="str">
        <f t="shared" si="6"/>
        <v/>
      </c>
    </row>
    <row r="223" spans="2:8" s="5" customFormat="1">
      <c r="B223" s="50" t="s">
        <v>598</v>
      </c>
      <c r="C223" s="148" t="s">
        <v>599</v>
      </c>
      <c r="D223" s="22"/>
      <c r="E223" s="65"/>
      <c r="F223" s="68"/>
      <c r="G223" s="25" t="str">
        <f t="shared" si="6"/>
        <v/>
      </c>
    </row>
    <row r="224" spans="2:8" s="5" customFormat="1">
      <c r="B224" s="62"/>
      <c r="C224" s="14"/>
      <c r="D224" s="15"/>
      <c r="E224" s="15"/>
      <c r="F224" s="68"/>
      <c r="G224" s="25" t="str">
        <f t="shared" si="6"/>
        <v/>
      </c>
    </row>
    <row r="225" spans="2:7" s="5" customFormat="1">
      <c r="B225" s="50" t="s">
        <v>600</v>
      </c>
      <c r="C225" s="14" t="s">
        <v>601</v>
      </c>
      <c r="D225" s="22"/>
      <c r="E225" s="65"/>
      <c r="F225" s="68"/>
      <c r="G225" s="25" t="str">
        <f t="shared" si="6"/>
        <v/>
      </c>
    </row>
    <row r="226" spans="2:7" s="5" customFormat="1">
      <c r="B226" s="62"/>
      <c r="C226" s="780"/>
      <c r="D226" s="65"/>
      <c r="E226" s="65"/>
      <c r="F226" s="68"/>
      <c r="G226" s="25" t="str">
        <f t="shared" si="6"/>
        <v/>
      </c>
    </row>
    <row r="227" spans="2:7" s="5" customFormat="1" ht="25.5">
      <c r="B227" s="50" t="s">
        <v>311</v>
      </c>
      <c r="C227" s="14" t="s">
        <v>602</v>
      </c>
      <c r="D227" s="22" t="s">
        <v>109</v>
      </c>
      <c r="E227" s="15"/>
      <c r="F227" s="68"/>
      <c r="G227" s="25">
        <f t="shared" si="6"/>
        <v>0</v>
      </c>
    </row>
    <row r="228" spans="2:7" s="5" customFormat="1">
      <c r="B228" s="62"/>
      <c r="C228" s="780"/>
      <c r="D228" s="65"/>
      <c r="E228" s="15"/>
      <c r="F228" s="68"/>
      <c r="G228" s="25" t="str">
        <f t="shared" si="6"/>
        <v/>
      </c>
    </row>
    <row r="229" spans="2:7" s="5" customFormat="1" ht="25.5">
      <c r="B229" s="50" t="s">
        <v>313</v>
      </c>
      <c r="C229" s="148" t="s">
        <v>602</v>
      </c>
      <c r="D229" s="22" t="s">
        <v>109</v>
      </c>
      <c r="E229" s="15"/>
      <c r="F229" s="68"/>
      <c r="G229" s="25">
        <f t="shared" si="6"/>
        <v>0</v>
      </c>
    </row>
    <row r="230" spans="2:7" s="5" customFormat="1">
      <c r="B230" s="62"/>
      <c r="C230" s="14"/>
      <c r="D230" s="15"/>
      <c r="E230" s="15"/>
      <c r="F230" s="68"/>
      <c r="G230" s="25" t="str">
        <f t="shared" si="6"/>
        <v/>
      </c>
    </row>
    <row r="231" spans="2:7" s="5" customFormat="1">
      <c r="B231" s="50" t="s">
        <v>603</v>
      </c>
      <c r="C231" s="14" t="s">
        <v>604</v>
      </c>
      <c r="D231" s="22"/>
      <c r="E231" s="15"/>
      <c r="F231" s="16"/>
      <c r="G231" s="25" t="str">
        <f t="shared" si="6"/>
        <v/>
      </c>
    </row>
    <row r="232" spans="2:7" s="5" customFormat="1">
      <c r="B232" s="50"/>
      <c r="C232" s="14"/>
      <c r="D232" s="15"/>
      <c r="E232" s="15"/>
      <c r="F232" s="16"/>
      <c r="G232" s="17" t="str">
        <f t="shared" si="6"/>
        <v/>
      </c>
    </row>
    <row r="233" spans="2:7" s="5" customFormat="1" ht="25.5">
      <c r="B233" s="50" t="s">
        <v>311</v>
      </c>
      <c r="C233" s="14" t="s">
        <v>605</v>
      </c>
      <c r="D233" s="22" t="s">
        <v>109</v>
      </c>
      <c r="E233" s="15"/>
      <c r="F233" s="16"/>
      <c r="G233" s="17">
        <f t="shared" si="6"/>
        <v>0</v>
      </c>
    </row>
    <row r="234" spans="2:7" s="5" customFormat="1">
      <c r="B234" s="50"/>
      <c r="C234" s="14"/>
      <c r="D234" s="15"/>
      <c r="E234" s="15"/>
      <c r="F234" s="16"/>
      <c r="G234" s="17" t="str">
        <f t="shared" si="6"/>
        <v/>
      </c>
    </row>
    <row r="235" spans="2:7" s="5" customFormat="1" ht="25.5">
      <c r="B235" s="50" t="s">
        <v>313</v>
      </c>
      <c r="C235" s="14" t="s">
        <v>605</v>
      </c>
      <c r="D235" s="22" t="s">
        <v>109</v>
      </c>
      <c r="E235" s="15"/>
      <c r="F235" s="16"/>
      <c r="G235" s="17">
        <f t="shared" si="6"/>
        <v>0</v>
      </c>
    </row>
    <row r="236" spans="2:7" s="5" customFormat="1">
      <c r="B236" s="62"/>
      <c r="C236" s="14"/>
      <c r="D236" s="15"/>
      <c r="E236" s="15"/>
      <c r="F236" s="16"/>
      <c r="G236" s="17" t="str">
        <f t="shared" si="6"/>
        <v/>
      </c>
    </row>
    <row r="237" spans="2:7" s="5" customFormat="1">
      <c r="B237" s="50" t="s">
        <v>606</v>
      </c>
      <c r="C237" s="14" t="s">
        <v>607</v>
      </c>
      <c r="D237" s="22"/>
      <c r="E237" s="23"/>
      <c r="F237" s="24"/>
      <c r="G237" s="25" t="str">
        <f t="shared" si="6"/>
        <v/>
      </c>
    </row>
    <row r="238" spans="2:7" s="5" customFormat="1">
      <c r="B238" s="62"/>
      <c r="C238" s="14"/>
      <c r="D238" s="15"/>
      <c r="E238" s="26"/>
      <c r="F238" s="16"/>
      <c r="G238" s="25" t="str">
        <f t="shared" si="6"/>
        <v/>
      </c>
    </row>
    <row r="239" spans="2:7" s="5" customFormat="1">
      <c r="B239" s="50" t="s">
        <v>608</v>
      </c>
      <c r="C239" s="14" t="s">
        <v>609</v>
      </c>
      <c r="D239" s="22"/>
      <c r="E239" s="26"/>
      <c r="F239" s="63"/>
      <c r="G239" s="25" t="str">
        <f t="shared" si="6"/>
        <v/>
      </c>
    </row>
    <row r="240" spans="2:7" s="5" customFormat="1">
      <c r="B240" s="62"/>
      <c r="C240" s="14"/>
      <c r="D240" s="15"/>
      <c r="E240" s="26"/>
      <c r="F240" s="16"/>
      <c r="G240" s="25" t="str">
        <f t="shared" si="6"/>
        <v/>
      </c>
    </row>
    <row r="241" spans="2:7" s="5" customFormat="1">
      <c r="B241" s="50" t="s">
        <v>610</v>
      </c>
      <c r="C241" s="14" t="s">
        <v>611</v>
      </c>
      <c r="D241" s="22" t="s">
        <v>335</v>
      </c>
      <c r="E241" s="26"/>
      <c r="F241" s="66"/>
      <c r="G241" s="25">
        <f t="shared" si="6"/>
        <v>0</v>
      </c>
    </row>
    <row r="242" spans="2:7" s="5" customFormat="1">
      <c r="B242" s="50"/>
      <c r="C242" s="14"/>
      <c r="D242" s="15"/>
      <c r="E242" s="26"/>
      <c r="F242" s="66"/>
      <c r="G242" s="25" t="str">
        <f t="shared" si="6"/>
        <v/>
      </c>
    </row>
    <row r="243" spans="2:7" s="5" customFormat="1">
      <c r="B243" s="50" t="s">
        <v>612</v>
      </c>
      <c r="C243" s="148" t="s">
        <v>611</v>
      </c>
      <c r="D243" s="22" t="s">
        <v>335</v>
      </c>
      <c r="E243" s="26"/>
      <c r="F243" s="68"/>
      <c r="G243" s="25">
        <f t="shared" si="6"/>
        <v>0</v>
      </c>
    </row>
    <row r="244" spans="2:7" s="5" customFormat="1">
      <c r="B244" s="62"/>
      <c r="C244" s="14"/>
      <c r="D244" s="15"/>
      <c r="E244" s="26"/>
      <c r="F244" s="66"/>
      <c r="G244" s="25" t="str">
        <f t="shared" si="6"/>
        <v/>
      </c>
    </row>
    <row r="245" spans="2:7" s="5" customFormat="1">
      <c r="B245" s="50" t="s">
        <v>613</v>
      </c>
      <c r="C245" s="14" t="s">
        <v>614</v>
      </c>
      <c r="D245" s="22"/>
      <c r="E245" s="26"/>
      <c r="F245" s="63"/>
      <c r="G245" s="25" t="str">
        <f t="shared" si="6"/>
        <v/>
      </c>
    </row>
    <row r="246" spans="2:7" s="5" customFormat="1">
      <c r="B246" s="62"/>
      <c r="C246" s="14"/>
      <c r="D246" s="15"/>
      <c r="E246" s="26"/>
      <c r="F246" s="66"/>
      <c r="G246" s="25" t="str">
        <f t="shared" si="6"/>
        <v/>
      </c>
    </row>
    <row r="247" spans="2:7" s="5" customFormat="1" ht="25.5">
      <c r="B247" s="50" t="s">
        <v>615</v>
      </c>
      <c r="C247" s="14" t="s">
        <v>616</v>
      </c>
      <c r="D247" s="22"/>
      <c r="E247" s="26"/>
      <c r="F247" s="16"/>
      <c r="G247" s="25" t="str">
        <f t="shared" si="6"/>
        <v/>
      </c>
    </row>
    <row r="248" spans="2:7" s="5" customFormat="1">
      <c r="B248" s="62"/>
      <c r="C248" s="14"/>
      <c r="D248" s="15"/>
      <c r="E248" s="26"/>
      <c r="F248" s="16"/>
      <c r="G248" s="25" t="str">
        <f t="shared" si="6"/>
        <v/>
      </c>
    </row>
    <row r="249" spans="2:7" s="5" customFormat="1">
      <c r="B249" s="50" t="s">
        <v>311</v>
      </c>
      <c r="C249" s="14" t="s">
        <v>521</v>
      </c>
      <c r="D249" s="22" t="s">
        <v>335</v>
      </c>
      <c r="E249" s="26"/>
      <c r="F249" s="63"/>
      <c r="G249" s="25">
        <f t="shared" si="6"/>
        <v>0</v>
      </c>
    </row>
    <row r="250" spans="2:7" s="5" customFormat="1">
      <c r="B250" s="62"/>
      <c r="C250" s="14"/>
      <c r="D250" s="15"/>
      <c r="E250" s="26"/>
      <c r="F250" s="27"/>
      <c r="G250" s="25" t="str">
        <f t="shared" si="6"/>
        <v/>
      </c>
    </row>
    <row r="251" spans="2:7" s="5" customFormat="1">
      <c r="B251" s="50" t="s">
        <v>313</v>
      </c>
      <c r="C251" s="14" t="s">
        <v>521</v>
      </c>
      <c r="D251" s="22" t="s">
        <v>335</v>
      </c>
      <c r="E251" s="26"/>
      <c r="F251" s="27"/>
      <c r="G251" s="25">
        <f t="shared" si="6"/>
        <v>0</v>
      </c>
    </row>
    <row r="252" spans="2:7" s="5" customFormat="1">
      <c r="B252" s="62"/>
      <c r="C252" s="14"/>
      <c r="D252" s="15"/>
      <c r="E252" s="26"/>
      <c r="F252" s="27"/>
      <c r="G252" s="25" t="str">
        <f t="shared" si="6"/>
        <v/>
      </c>
    </row>
    <row r="253" spans="2:7" s="5" customFormat="1" ht="25.5">
      <c r="B253" s="50" t="s">
        <v>617</v>
      </c>
      <c r="C253" s="14" t="s">
        <v>616</v>
      </c>
      <c r="D253" s="22"/>
      <c r="E253" s="15"/>
      <c r="F253" s="68"/>
      <c r="G253" s="25" t="str">
        <f t="shared" si="6"/>
        <v/>
      </c>
    </row>
    <row r="254" spans="2:7" s="5" customFormat="1">
      <c r="B254" s="62"/>
      <c r="C254" s="14"/>
      <c r="D254" s="15"/>
      <c r="E254" s="15"/>
      <c r="F254" s="68"/>
      <c r="G254" s="25" t="str">
        <f t="shared" si="6"/>
        <v/>
      </c>
    </row>
    <row r="255" spans="2:7" s="5" customFormat="1">
      <c r="B255" s="50" t="s">
        <v>311</v>
      </c>
      <c r="C255" s="14" t="s">
        <v>521</v>
      </c>
      <c r="D255" s="22" t="s">
        <v>335</v>
      </c>
      <c r="E255" s="15"/>
      <c r="F255" s="68"/>
      <c r="G255" s="25">
        <f t="shared" si="6"/>
        <v>0</v>
      </c>
    </row>
    <row r="256" spans="2:7" s="5" customFormat="1">
      <c r="B256" s="62"/>
      <c r="C256" s="14"/>
      <c r="D256" s="15"/>
      <c r="E256" s="15"/>
      <c r="F256" s="68"/>
      <c r="G256" s="25" t="str">
        <f t="shared" si="6"/>
        <v/>
      </c>
    </row>
    <row r="257" spans="2:8" s="5" customFormat="1">
      <c r="B257" s="50" t="s">
        <v>313</v>
      </c>
      <c r="C257" s="14" t="s">
        <v>521</v>
      </c>
      <c r="D257" s="22" t="s">
        <v>335</v>
      </c>
      <c r="E257" s="15"/>
      <c r="F257" s="71"/>
      <c r="G257" s="25">
        <f t="shared" si="6"/>
        <v>0</v>
      </c>
    </row>
    <row r="258" spans="2:8" s="5" customFormat="1">
      <c r="B258" s="62"/>
      <c r="C258" s="14"/>
      <c r="D258" s="15"/>
      <c r="E258" s="15"/>
      <c r="F258" s="68"/>
      <c r="G258" s="25" t="str">
        <f t="shared" si="6"/>
        <v/>
      </c>
    </row>
    <row r="259" spans="2:8" s="5" customFormat="1">
      <c r="B259" s="50" t="s">
        <v>618</v>
      </c>
      <c r="C259" s="14" t="s">
        <v>508</v>
      </c>
      <c r="D259" s="22"/>
      <c r="E259" s="15"/>
      <c r="F259" s="68"/>
      <c r="G259" s="25" t="str">
        <f t="shared" si="6"/>
        <v/>
      </c>
    </row>
    <row r="260" spans="2:8" s="5" customFormat="1">
      <c r="B260" s="50"/>
      <c r="C260" s="14"/>
      <c r="D260" s="22"/>
      <c r="E260" s="15"/>
      <c r="F260" s="68"/>
      <c r="G260" s="25"/>
    </row>
    <row r="261" spans="2:8" s="5" customFormat="1">
      <c r="B261" s="50"/>
      <c r="C261" s="14"/>
      <c r="D261" s="22"/>
      <c r="E261" s="15"/>
      <c r="F261" s="68"/>
      <c r="G261" s="25"/>
    </row>
    <row r="262" spans="2:8" s="5" customFormat="1">
      <c r="B262" s="50"/>
      <c r="C262" s="14"/>
      <c r="D262" s="22"/>
      <c r="E262" s="15"/>
      <c r="F262" s="68"/>
      <c r="G262" s="25"/>
    </row>
    <row r="263" spans="2:8" s="5" customFormat="1">
      <c r="B263" s="50"/>
      <c r="C263" s="14"/>
      <c r="D263" s="22"/>
      <c r="E263" s="15"/>
      <c r="F263" s="68"/>
      <c r="G263" s="25"/>
    </row>
    <row r="264" spans="2:8" s="5" customFormat="1">
      <c r="B264" s="62"/>
      <c r="C264" s="14"/>
      <c r="D264" s="15"/>
      <c r="E264" s="15"/>
      <c r="F264" s="68"/>
      <c r="G264" s="25" t="str">
        <f>IF(D264="","",E264*F264)</f>
        <v/>
      </c>
    </row>
    <row r="265" spans="2:8" s="5" customFormat="1">
      <c r="B265" s="62"/>
      <c r="C265" s="148"/>
      <c r="D265" s="15"/>
      <c r="E265" s="15"/>
      <c r="F265" s="68"/>
      <c r="G265" s="25"/>
    </row>
    <row r="266" spans="2:8" s="5" customFormat="1">
      <c r="B266" s="62"/>
      <c r="C266" s="148"/>
      <c r="D266" s="15"/>
      <c r="E266" s="15"/>
      <c r="F266" s="68"/>
      <c r="G266" s="25"/>
    </row>
    <row r="267" spans="2:8" s="28" customFormat="1" ht="20.100000000000001" customHeight="1">
      <c r="B267" s="151" t="str">
        <f>$B$10</f>
        <v>C2.3</v>
      </c>
      <c r="C267" s="30" t="s">
        <v>80</v>
      </c>
      <c r="D267" s="31"/>
      <c r="E267" s="32"/>
      <c r="F267" s="31"/>
      <c r="G267" s="33">
        <f>SUM(G213:G266)</f>
        <v>0</v>
      </c>
      <c r="H267" s="34"/>
    </row>
    <row r="268" spans="2:8">
      <c r="B268" s="661" t="str">
        <f>Client1</f>
        <v>Province of KwaZulu-Natal</v>
      </c>
      <c r="C268" s="661"/>
      <c r="D268" s="661"/>
      <c r="E268" s="659" t="str">
        <f>"Contract No. "&amp;ContractNo</f>
        <v>Contract No. ZNB02213/0000/00/HOD/INF/23/T</v>
      </c>
      <c r="F268" s="659"/>
      <c r="G268" s="659"/>
    </row>
    <row r="269" spans="2:8">
      <c r="B269" s="661" t="str">
        <f>Client2</f>
        <v>Department of Transport</v>
      </c>
      <c r="C269" s="661"/>
      <c r="D269" s="661"/>
      <c r="E269" s="659"/>
      <c r="F269" s="659"/>
      <c r="G269" s="659"/>
    </row>
    <row r="270" spans="2:8">
      <c r="B270" s="662"/>
      <c r="C270" s="662"/>
      <c r="D270" s="662"/>
      <c r="E270" s="660"/>
      <c r="F270" s="660"/>
      <c r="G270" s="660"/>
    </row>
    <row r="271" spans="2:8">
      <c r="B271" s="670" t="s">
        <v>148</v>
      </c>
      <c r="C271" s="671"/>
      <c r="D271" s="671"/>
      <c r="E271" s="671"/>
      <c r="F271" s="671"/>
      <c r="G271" s="673" t="str">
        <f>$G$4</f>
        <v>CHAPTER C2.3</v>
      </c>
      <c r="H271" s="6"/>
    </row>
    <row r="272" spans="2:8">
      <c r="B272" s="663" t="str">
        <f>ContractDescription</f>
        <v>THE CONSTRUCTION OF MKUZE RIVER BRIDGE NO.3801 AT KM 27+440 ON MAIN ROAD P52-3 IN ZULULAND UNDER EMPANGENI REGION.</v>
      </c>
      <c r="C272" s="664"/>
      <c r="D272" s="664"/>
      <c r="E272" s="664"/>
      <c r="F272" s="664"/>
      <c r="G272" s="659"/>
      <c r="H272" s="8"/>
    </row>
    <row r="273" spans="2:8">
      <c r="B273" s="663"/>
      <c r="C273" s="664"/>
      <c r="D273" s="664"/>
      <c r="E273" s="664"/>
      <c r="F273" s="664"/>
      <c r="G273" s="659"/>
      <c r="H273" s="8"/>
    </row>
    <row r="274" spans="2:8">
      <c r="B274" s="665"/>
      <c r="C274" s="666"/>
      <c r="D274" s="666"/>
      <c r="E274" s="666"/>
      <c r="F274" s="666"/>
      <c r="G274" s="660"/>
      <c r="H274" s="8"/>
    </row>
    <row r="275" spans="2:8" s="9" customFormat="1" ht="24.95" customHeight="1">
      <c r="B275" s="76" t="s">
        <v>49</v>
      </c>
      <c r="C275" s="11" t="s">
        <v>50</v>
      </c>
      <c r="D275" s="11" t="s">
        <v>51</v>
      </c>
      <c r="E275" s="11" t="s">
        <v>53</v>
      </c>
      <c r="F275" s="11" t="s">
        <v>54</v>
      </c>
      <c r="G275" s="11" t="s">
        <v>55</v>
      </c>
      <c r="H275" s="12"/>
    </row>
    <row r="276" spans="2:8" s="28" customFormat="1" ht="20.100000000000001" customHeight="1">
      <c r="B276" s="82"/>
      <c r="C276" s="30" t="s">
        <v>149</v>
      </c>
      <c r="D276" s="31"/>
      <c r="E276" s="32"/>
      <c r="F276" s="31"/>
      <c r="G276" s="33">
        <f>G267</f>
        <v>0</v>
      </c>
      <c r="H276" s="34"/>
    </row>
    <row r="277" spans="2:8" s="5" customFormat="1">
      <c r="B277" s="62"/>
      <c r="C277" s="148"/>
      <c r="D277" s="15"/>
      <c r="E277" s="15"/>
      <c r="F277" s="68"/>
      <c r="G277" s="25"/>
    </row>
    <row r="278" spans="2:8" s="5" customFormat="1" ht="38.25">
      <c r="B278" s="50" t="s">
        <v>619</v>
      </c>
      <c r="C278" s="148" t="s">
        <v>620</v>
      </c>
      <c r="D278" s="22"/>
      <c r="E278" s="65"/>
      <c r="F278" s="68"/>
      <c r="G278" s="25" t="str">
        <f t="shared" ref="G278:G310" si="7">IF(D278="","",E278*F278)</f>
        <v/>
      </c>
    </row>
    <row r="279" spans="2:8" s="5" customFormat="1">
      <c r="B279" s="62"/>
      <c r="C279" s="14"/>
      <c r="D279" s="15"/>
      <c r="E279" s="15"/>
      <c r="F279" s="68"/>
      <c r="G279" s="25" t="str">
        <f t="shared" si="7"/>
        <v/>
      </c>
    </row>
    <row r="280" spans="2:8" s="5" customFormat="1" ht="25.5">
      <c r="B280" s="50" t="s">
        <v>621</v>
      </c>
      <c r="C280" s="14" t="s">
        <v>622</v>
      </c>
      <c r="D280" s="22"/>
      <c r="E280" s="65"/>
      <c r="F280" s="68"/>
      <c r="G280" s="25" t="str">
        <f t="shared" si="7"/>
        <v/>
      </c>
    </row>
    <row r="281" spans="2:8" s="5" customFormat="1">
      <c r="B281" s="62"/>
      <c r="C281" s="780"/>
      <c r="D281" s="65"/>
      <c r="E281" s="65"/>
      <c r="F281" s="68"/>
      <c r="G281" s="25" t="str">
        <f t="shared" si="7"/>
        <v/>
      </c>
    </row>
    <row r="282" spans="2:8" s="5" customFormat="1">
      <c r="B282" s="50" t="s">
        <v>311</v>
      </c>
      <c r="C282" s="14" t="s">
        <v>521</v>
      </c>
      <c r="D282" s="22" t="s">
        <v>109</v>
      </c>
      <c r="E282" s="15"/>
      <c r="F282" s="68"/>
      <c r="G282" s="25">
        <f t="shared" si="7"/>
        <v>0</v>
      </c>
    </row>
    <row r="283" spans="2:8" s="5" customFormat="1">
      <c r="B283" s="62"/>
      <c r="C283" s="780"/>
      <c r="D283" s="65"/>
      <c r="E283" s="15"/>
      <c r="F283" s="68"/>
      <c r="G283" s="25" t="str">
        <f t="shared" si="7"/>
        <v/>
      </c>
    </row>
    <row r="284" spans="2:8" s="5" customFormat="1">
      <c r="B284" s="50" t="s">
        <v>313</v>
      </c>
      <c r="C284" s="148" t="s">
        <v>521</v>
      </c>
      <c r="D284" s="22" t="s">
        <v>109</v>
      </c>
      <c r="E284" s="15"/>
      <c r="F284" s="68"/>
      <c r="G284" s="25">
        <f t="shared" si="7"/>
        <v>0</v>
      </c>
    </row>
    <row r="285" spans="2:8" s="5" customFormat="1">
      <c r="B285" s="62"/>
      <c r="C285" s="14"/>
      <c r="D285" s="15"/>
      <c r="E285" s="15"/>
      <c r="F285" s="68"/>
      <c r="G285" s="25" t="str">
        <f t="shared" si="7"/>
        <v/>
      </c>
    </row>
    <row r="286" spans="2:8" s="5" customFormat="1" ht="25.5">
      <c r="B286" s="50" t="s">
        <v>623</v>
      </c>
      <c r="C286" s="39" t="s">
        <v>622</v>
      </c>
      <c r="D286" s="22"/>
      <c r="E286" s="15"/>
      <c r="F286" s="16"/>
      <c r="G286" s="25" t="str">
        <f t="shared" si="7"/>
        <v/>
      </c>
    </row>
    <row r="287" spans="2:8" s="5" customFormat="1">
      <c r="B287" s="50"/>
      <c r="C287" s="14"/>
      <c r="D287" s="15"/>
      <c r="E287" s="15"/>
      <c r="F287" s="16"/>
      <c r="G287" s="17" t="str">
        <f t="shared" si="7"/>
        <v/>
      </c>
    </row>
    <row r="288" spans="2:8" s="5" customFormat="1">
      <c r="B288" s="50" t="s">
        <v>311</v>
      </c>
      <c r="C288" s="14" t="s">
        <v>521</v>
      </c>
      <c r="D288" s="22" t="s">
        <v>109</v>
      </c>
      <c r="E288" s="15"/>
      <c r="F288" s="16"/>
      <c r="G288" s="17">
        <f t="shared" si="7"/>
        <v>0</v>
      </c>
    </row>
    <row r="289" spans="2:7" s="5" customFormat="1">
      <c r="B289" s="50"/>
      <c r="C289" s="14"/>
      <c r="D289" s="15"/>
      <c r="E289" s="15"/>
      <c r="F289" s="16"/>
      <c r="G289" s="17" t="str">
        <f t="shared" si="7"/>
        <v/>
      </c>
    </row>
    <row r="290" spans="2:7" s="5" customFormat="1">
      <c r="B290" s="50" t="s">
        <v>313</v>
      </c>
      <c r="C290" s="14" t="s">
        <v>521</v>
      </c>
      <c r="D290" s="22" t="s">
        <v>109</v>
      </c>
      <c r="E290" s="15"/>
      <c r="F290" s="16"/>
      <c r="G290" s="17">
        <f t="shared" si="7"/>
        <v>0</v>
      </c>
    </row>
    <row r="291" spans="2:7" s="5" customFormat="1">
      <c r="B291" s="62"/>
      <c r="C291" s="14"/>
      <c r="D291" s="15"/>
      <c r="E291" s="15"/>
      <c r="F291" s="16"/>
      <c r="G291" s="17" t="str">
        <f t="shared" si="7"/>
        <v/>
      </c>
    </row>
    <row r="292" spans="2:7" s="5" customFormat="1">
      <c r="B292" s="50" t="s">
        <v>624</v>
      </c>
      <c r="C292" s="14" t="s">
        <v>508</v>
      </c>
      <c r="D292" s="22"/>
      <c r="E292" s="23"/>
      <c r="F292" s="24"/>
      <c r="G292" s="25" t="str">
        <f t="shared" si="7"/>
        <v/>
      </c>
    </row>
    <row r="293" spans="2:7" s="5" customFormat="1">
      <c r="B293" s="62"/>
      <c r="C293" s="14"/>
      <c r="D293" s="15"/>
      <c r="E293" s="26"/>
      <c r="F293" s="16"/>
      <c r="G293" s="25" t="str">
        <f t="shared" si="7"/>
        <v/>
      </c>
    </row>
    <row r="294" spans="2:7" s="5" customFormat="1" ht="25.5">
      <c r="B294" s="50" t="s">
        <v>625</v>
      </c>
      <c r="C294" s="14" t="s">
        <v>626</v>
      </c>
      <c r="D294" s="22"/>
      <c r="E294" s="26"/>
      <c r="F294" s="63"/>
      <c r="G294" s="25" t="str">
        <f t="shared" si="7"/>
        <v/>
      </c>
    </row>
    <row r="295" spans="2:7" s="5" customFormat="1">
      <c r="B295" s="62"/>
      <c r="C295" s="14"/>
      <c r="D295" s="15"/>
      <c r="E295" s="26"/>
      <c r="F295" s="16"/>
      <c r="G295" s="25" t="str">
        <f t="shared" si="7"/>
        <v/>
      </c>
    </row>
    <row r="296" spans="2:7" s="5" customFormat="1">
      <c r="B296" s="50" t="s">
        <v>627</v>
      </c>
      <c r="C296" s="14" t="s">
        <v>628</v>
      </c>
      <c r="D296" s="22"/>
      <c r="E296" s="26"/>
      <c r="F296" s="66"/>
      <c r="G296" s="25" t="str">
        <f t="shared" si="7"/>
        <v/>
      </c>
    </row>
    <row r="297" spans="2:7" s="5" customFormat="1">
      <c r="B297" s="50"/>
      <c r="C297" s="14"/>
      <c r="D297" s="15"/>
      <c r="E297" s="26"/>
      <c r="F297" s="66"/>
      <c r="G297" s="25" t="str">
        <f t="shared" si="7"/>
        <v/>
      </c>
    </row>
    <row r="298" spans="2:7" s="5" customFormat="1">
      <c r="B298" s="50" t="s">
        <v>311</v>
      </c>
      <c r="C298" s="148" t="s">
        <v>521</v>
      </c>
      <c r="D298" s="22" t="s">
        <v>109</v>
      </c>
      <c r="E298" s="26"/>
      <c r="F298" s="68"/>
      <c r="G298" s="25">
        <f t="shared" si="7"/>
        <v>0</v>
      </c>
    </row>
    <row r="299" spans="2:7" s="5" customFormat="1">
      <c r="B299" s="62"/>
      <c r="C299" s="14"/>
      <c r="D299" s="15"/>
      <c r="E299" s="26"/>
      <c r="F299" s="66"/>
      <c r="G299" s="25" t="str">
        <f t="shared" si="7"/>
        <v/>
      </c>
    </row>
    <row r="300" spans="2:7" s="5" customFormat="1">
      <c r="B300" s="50" t="s">
        <v>313</v>
      </c>
      <c r="C300" s="14" t="s">
        <v>521</v>
      </c>
      <c r="D300" s="22" t="s">
        <v>109</v>
      </c>
      <c r="E300" s="26"/>
      <c r="F300" s="63"/>
      <c r="G300" s="25">
        <f t="shared" si="7"/>
        <v>0</v>
      </c>
    </row>
    <row r="301" spans="2:7" s="5" customFormat="1">
      <c r="B301" s="62"/>
      <c r="C301" s="14"/>
      <c r="D301" s="15"/>
      <c r="E301" s="26"/>
      <c r="F301" s="66"/>
      <c r="G301" s="25" t="str">
        <f t="shared" si="7"/>
        <v/>
      </c>
    </row>
    <row r="302" spans="2:7" s="5" customFormat="1">
      <c r="B302" s="50" t="s">
        <v>629</v>
      </c>
      <c r="C302" s="14" t="s">
        <v>628</v>
      </c>
      <c r="D302" s="22"/>
      <c r="E302" s="26"/>
      <c r="F302" s="16"/>
      <c r="G302" s="25" t="str">
        <f t="shared" si="7"/>
        <v/>
      </c>
    </row>
    <row r="303" spans="2:7" s="5" customFormat="1">
      <c r="B303" s="62"/>
      <c r="C303" s="14"/>
      <c r="D303" s="15"/>
      <c r="E303" s="26"/>
      <c r="F303" s="16"/>
      <c r="G303" s="25" t="str">
        <f t="shared" si="7"/>
        <v/>
      </c>
    </row>
    <row r="304" spans="2:7" s="5" customFormat="1">
      <c r="B304" s="50" t="s">
        <v>630</v>
      </c>
      <c r="C304" s="14" t="s">
        <v>521</v>
      </c>
      <c r="D304" s="22" t="s">
        <v>109</v>
      </c>
      <c r="E304" s="26"/>
      <c r="F304" s="68"/>
      <c r="G304" s="25">
        <f t="shared" si="7"/>
        <v>0</v>
      </c>
    </row>
    <row r="305" spans="2:7" s="5" customFormat="1">
      <c r="B305" s="62"/>
      <c r="C305" s="14"/>
      <c r="D305" s="15"/>
      <c r="E305" s="26"/>
      <c r="F305" s="68"/>
      <c r="G305" s="25" t="str">
        <f t="shared" si="7"/>
        <v/>
      </c>
    </row>
    <row r="306" spans="2:7" s="5" customFormat="1">
      <c r="B306" s="50" t="s">
        <v>313</v>
      </c>
      <c r="C306" s="148" t="s">
        <v>521</v>
      </c>
      <c r="D306" s="22" t="s">
        <v>109</v>
      </c>
      <c r="E306" s="26"/>
      <c r="F306" s="63"/>
      <c r="G306" s="25">
        <f t="shared" si="7"/>
        <v>0</v>
      </c>
    </row>
    <row r="307" spans="2:7" s="5" customFormat="1">
      <c r="B307" s="62"/>
      <c r="C307" s="14"/>
      <c r="D307" s="15"/>
      <c r="E307" s="26"/>
      <c r="F307" s="27"/>
      <c r="G307" s="25" t="str">
        <f t="shared" si="7"/>
        <v/>
      </c>
    </row>
    <row r="308" spans="2:7" s="5" customFormat="1">
      <c r="B308" s="50" t="s">
        <v>631</v>
      </c>
      <c r="C308" s="14" t="s">
        <v>508</v>
      </c>
      <c r="D308" s="22"/>
      <c r="E308" s="26"/>
      <c r="F308" s="27"/>
      <c r="G308" s="25" t="str">
        <f t="shared" si="7"/>
        <v/>
      </c>
    </row>
    <row r="309" spans="2:7" s="5" customFormat="1">
      <c r="B309" s="62"/>
      <c r="C309" s="14"/>
      <c r="D309" s="15"/>
      <c r="E309" s="26"/>
      <c r="F309" s="27"/>
      <c r="G309" s="25" t="str">
        <f t="shared" si="7"/>
        <v/>
      </c>
    </row>
    <row r="310" spans="2:7" s="5" customFormat="1" ht="25.5">
      <c r="B310" s="50" t="s">
        <v>632</v>
      </c>
      <c r="C310" s="14" t="s">
        <v>633</v>
      </c>
      <c r="D310" s="22"/>
      <c r="E310" s="26"/>
      <c r="F310" s="68"/>
      <c r="G310" s="25" t="str">
        <f t="shared" si="7"/>
        <v/>
      </c>
    </row>
    <row r="311" spans="2:7" s="5" customFormat="1">
      <c r="B311" s="50"/>
      <c r="C311" s="14"/>
      <c r="D311" s="22"/>
      <c r="E311" s="26"/>
      <c r="F311" s="68"/>
      <c r="G311" s="25"/>
    </row>
    <row r="312" spans="2:7" s="5" customFormat="1" ht="25.5">
      <c r="B312" s="50" t="s">
        <v>634</v>
      </c>
      <c r="C312" s="14" t="s">
        <v>635</v>
      </c>
      <c r="D312" s="22"/>
      <c r="E312" s="26"/>
      <c r="F312" s="68"/>
      <c r="G312" s="25"/>
    </row>
    <row r="313" spans="2:7" s="5" customFormat="1">
      <c r="B313" s="62"/>
      <c r="C313" s="14"/>
      <c r="D313" s="15"/>
      <c r="E313" s="26"/>
      <c r="F313" s="27"/>
      <c r="G313" s="25" t="str">
        <f t="shared" ref="G313:G318" si="8">IF(D313="","",E313*F313)</f>
        <v/>
      </c>
    </row>
    <row r="314" spans="2:7" s="5" customFormat="1">
      <c r="B314" s="50" t="s">
        <v>311</v>
      </c>
      <c r="C314" s="14" t="s">
        <v>521</v>
      </c>
      <c r="D314" s="22" t="s">
        <v>109</v>
      </c>
      <c r="E314" s="26"/>
      <c r="F314" s="63"/>
      <c r="G314" s="25">
        <f t="shared" si="8"/>
        <v>0</v>
      </c>
    </row>
    <row r="315" spans="2:7" s="5" customFormat="1">
      <c r="B315" s="62"/>
      <c r="C315" s="14"/>
      <c r="D315" s="15"/>
      <c r="E315" s="15"/>
      <c r="F315" s="16"/>
      <c r="G315" s="25" t="str">
        <f t="shared" si="8"/>
        <v/>
      </c>
    </row>
    <row r="316" spans="2:7" s="5" customFormat="1">
      <c r="B316" s="50" t="s">
        <v>313</v>
      </c>
      <c r="C316" s="148" t="s">
        <v>521</v>
      </c>
      <c r="D316" s="22" t="s">
        <v>109</v>
      </c>
      <c r="E316" s="15"/>
      <c r="F316" s="68"/>
      <c r="G316" s="25">
        <f t="shared" si="8"/>
        <v>0</v>
      </c>
    </row>
    <row r="317" spans="2:7" s="5" customFormat="1">
      <c r="B317" s="62"/>
      <c r="C317" s="14"/>
      <c r="D317" s="15"/>
      <c r="E317" s="15"/>
      <c r="F317" s="68"/>
      <c r="G317" s="25" t="str">
        <f t="shared" si="8"/>
        <v/>
      </c>
    </row>
    <row r="318" spans="2:7" s="5" customFormat="1">
      <c r="B318" s="50" t="s">
        <v>636</v>
      </c>
      <c r="C318" s="14" t="s">
        <v>508</v>
      </c>
      <c r="D318" s="22"/>
      <c r="E318" s="15"/>
      <c r="F318" s="68"/>
      <c r="G318" s="25" t="str">
        <f t="shared" si="8"/>
        <v/>
      </c>
    </row>
    <row r="319" spans="2:7" s="5" customFormat="1">
      <c r="B319" s="50"/>
      <c r="C319" s="14"/>
      <c r="D319" s="22"/>
      <c r="E319" s="15"/>
      <c r="F319" s="68"/>
      <c r="G319" s="25"/>
    </row>
    <row r="320" spans="2:7" s="5" customFormat="1">
      <c r="B320" s="50"/>
      <c r="C320" s="14"/>
      <c r="D320" s="22"/>
      <c r="E320" s="15"/>
      <c r="F320" s="68"/>
      <c r="G320" s="25"/>
    </row>
    <row r="321" spans="2:8" s="5" customFormat="1">
      <c r="B321" s="50"/>
      <c r="C321" s="14"/>
      <c r="D321" s="22"/>
      <c r="E321" s="15"/>
      <c r="F321" s="68"/>
      <c r="G321" s="25"/>
    </row>
    <row r="322" spans="2:8" s="5" customFormat="1">
      <c r="B322" s="50"/>
      <c r="C322" s="14"/>
      <c r="D322" s="22"/>
      <c r="E322" s="15"/>
      <c r="F322" s="68"/>
      <c r="G322" s="25"/>
    </row>
    <row r="323" spans="2:8" s="5" customFormat="1">
      <c r="B323" s="50"/>
      <c r="C323" s="14"/>
      <c r="D323" s="22"/>
      <c r="E323" s="15"/>
      <c r="F323" s="68"/>
      <c r="G323" s="25"/>
    </row>
    <row r="324" spans="2:8" s="5" customFormat="1">
      <c r="B324" s="50"/>
      <c r="C324" s="14"/>
      <c r="D324" s="22"/>
      <c r="E324" s="15"/>
      <c r="F324" s="68"/>
      <c r="G324" s="25"/>
    </row>
    <row r="325" spans="2:8" s="5" customFormat="1">
      <c r="B325" s="50"/>
      <c r="C325" s="14"/>
      <c r="D325" s="22"/>
      <c r="E325" s="15"/>
      <c r="F325" s="68"/>
      <c r="G325" s="25"/>
    </row>
    <row r="326" spans="2:8" s="5" customFormat="1">
      <c r="B326" s="62"/>
      <c r="C326" s="14"/>
      <c r="D326" s="15"/>
      <c r="E326" s="15"/>
      <c r="F326" s="68"/>
      <c r="G326" s="25" t="str">
        <f>IF(D326="","",E326*F326)</f>
        <v/>
      </c>
    </row>
    <row r="327" spans="2:8" s="5" customFormat="1">
      <c r="B327" s="62"/>
      <c r="C327" s="14"/>
      <c r="D327" s="15"/>
      <c r="E327" s="15"/>
      <c r="F327" s="68"/>
      <c r="G327" s="25"/>
    </row>
    <row r="328" spans="2:8" s="5" customFormat="1">
      <c r="B328" s="62"/>
      <c r="C328" s="14"/>
      <c r="D328" s="15"/>
      <c r="E328" s="15"/>
      <c r="F328" s="68"/>
      <c r="G328" s="25"/>
    </row>
    <row r="329" spans="2:8" s="5" customFormat="1">
      <c r="B329" s="62"/>
      <c r="C329" s="14"/>
      <c r="D329" s="15"/>
      <c r="E329" s="15"/>
      <c r="F329" s="68"/>
      <c r="G329" s="25"/>
    </row>
    <row r="330" spans="2:8" s="5" customFormat="1">
      <c r="B330" s="62"/>
      <c r="C330" s="14"/>
      <c r="D330" s="15"/>
      <c r="E330" s="15"/>
      <c r="F330" s="68"/>
      <c r="G330" s="25"/>
    </row>
    <row r="331" spans="2:8" s="5" customFormat="1">
      <c r="B331" s="62"/>
      <c r="C331" s="14"/>
      <c r="D331" s="15"/>
      <c r="E331" s="15"/>
      <c r="F331" s="68"/>
      <c r="G331" s="25"/>
    </row>
    <row r="332" spans="2:8" s="28" customFormat="1" ht="20.100000000000001" customHeight="1">
      <c r="B332" s="151" t="str">
        <f>$B$10</f>
        <v>C2.3</v>
      </c>
      <c r="C332" s="30" t="s">
        <v>80</v>
      </c>
      <c r="D332" s="31"/>
      <c r="E332" s="32"/>
      <c r="F332" s="31"/>
      <c r="G332" s="33">
        <f>SUM(G276:G331)</f>
        <v>0</v>
      </c>
      <c r="H332" s="34"/>
    </row>
    <row r="333" spans="2:8">
      <c r="B333" s="661" t="str">
        <f>Client1</f>
        <v>Province of KwaZulu-Natal</v>
      </c>
      <c r="C333" s="661"/>
      <c r="D333" s="661"/>
      <c r="E333" s="659" t="str">
        <f>"Contract No. "&amp;ContractNo</f>
        <v>Contract No. ZNB02213/0000/00/HOD/INF/23/T</v>
      </c>
      <c r="F333" s="659"/>
      <c r="G333" s="659"/>
    </row>
    <row r="334" spans="2:8">
      <c r="B334" s="661" t="str">
        <f>Client2</f>
        <v>Department of Transport</v>
      </c>
      <c r="C334" s="661"/>
      <c r="D334" s="661"/>
      <c r="E334" s="659"/>
      <c r="F334" s="659"/>
      <c r="G334" s="659"/>
    </row>
    <row r="335" spans="2:8">
      <c r="B335" s="662"/>
      <c r="C335" s="662"/>
      <c r="D335" s="662"/>
      <c r="E335" s="660"/>
      <c r="F335" s="660"/>
      <c r="G335" s="660"/>
    </row>
    <row r="336" spans="2:8">
      <c r="B336" s="670" t="s">
        <v>148</v>
      </c>
      <c r="C336" s="671"/>
      <c r="D336" s="671"/>
      <c r="E336" s="671"/>
      <c r="F336" s="671"/>
      <c r="G336" s="673" t="str">
        <f>$G$4</f>
        <v>CHAPTER C2.3</v>
      </c>
      <c r="H336" s="6"/>
    </row>
    <row r="337" spans="2:8">
      <c r="B337" s="663" t="str">
        <f>ContractDescription</f>
        <v>THE CONSTRUCTION OF MKUZE RIVER BRIDGE NO.3801 AT KM 27+440 ON MAIN ROAD P52-3 IN ZULULAND UNDER EMPANGENI REGION.</v>
      </c>
      <c r="C337" s="664"/>
      <c r="D337" s="664"/>
      <c r="E337" s="664"/>
      <c r="F337" s="664"/>
      <c r="G337" s="659"/>
      <c r="H337" s="8"/>
    </row>
    <row r="338" spans="2:8">
      <c r="B338" s="663"/>
      <c r="C338" s="664"/>
      <c r="D338" s="664"/>
      <c r="E338" s="664"/>
      <c r="F338" s="664"/>
      <c r="G338" s="659"/>
      <c r="H338" s="8"/>
    </row>
    <row r="339" spans="2:8">
      <c r="B339" s="665"/>
      <c r="C339" s="666"/>
      <c r="D339" s="666"/>
      <c r="E339" s="666"/>
      <c r="F339" s="666"/>
      <c r="G339" s="660"/>
      <c r="H339" s="8"/>
    </row>
    <row r="340" spans="2:8" s="9" customFormat="1" ht="24.95" customHeight="1">
      <c r="B340" s="76" t="s">
        <v>49</v>
      </c>
      <c r="C340" s="11" t="s">
        <v>50</v>
      </c>
      <c r="D340" s="11" t="s">
        <v>51</v>
      </c>
      <c r="E340" s="11" t="s">
        <v>53</v>
      </c>
      <c r="F340" s="11" t="s">
        <v>54</v>
      </c>
      <c r="G340" s="11" t="s">
        <v>55</v>
      </c>
      <c r="H340" s="12"/>
    </row>
    <row r="341" spans="2:8" s="28" customFormat="1" ht="20.100000000000001" customHeight="1">
      <c r="B341" s="82"/>
      <c r="C341" s="30" t="s">
        <v>149</v>
      </c>
      <c r="D341" s="31"/>
      <c r="E341" s="32"/>
      <c r="F341" s="31"/>
      <c r="G341" s="33">
        <f>G332</f>
        <v>0</v>
      </c>
      <c r="H341" s="34"/>
    </row>
    <row r="342" spans="2:8" s="5" customFormat="1">
      <c r="B342" s="62"/>
      <c r="C342" s="14"/>
      <c r="D342" s="15"/>
      <c r="E342" s="15"/>
      <c r="F342" s="68"/>
      <c r="G342" s="25"/>
    </row>
    <row r="343" spans="2:8" s="5" customFormat="1" ht="38.25">
      <c r="B343" s="50" t="s">
        <v>637</v>
      </c>
      <c r="C343" s="14" t="s">
        <v>638</v>
      </c>
      <c r="D343" s="22"/>
      <c r="E343" s="15"/>
      <c r="F343" s="71"/>
      <c r="G343" s="25" t="str">
        <f t="shared" ref="G343:G371" si="9">IF(D343="","",E343*F343)</f>
        <v/>
      </c>
    </row>
    <row r="344" spans="2:8" s="5" customFormat="1">
      <c r="B344" s="62"/>
      <c r="C344" s="14"/>
      <c r="D344" s="15"/>
      <c r="E344" s="15"/>
      <c r="F344" s="68"/>
      <c r="G344" s="25" t="str">
        <f t="shared" si="9"/>
        <v/>
      </c>
    </row>
    <row r="345" spans="2:8" s="5" customFormat="1" ht="25.5">
      <c r="B345" s="50" t="s">
        <v>639</v>
      </c>
      <c r="C345" s="14" t="s">
        <v>640</v>
      </c>
      <c r="D345" s="22" t="s">
        <v>109</v>
      </c>
      <c r="E345" s="15"/>
      <c r="F345" s="68"/>
      <c r="G345" s="25">
        <f t="shared" si="9"/>
        <v>0</v>
      </c>
    </row>
    <row r="346" spans="2:8" s="5" customFormat="1">
      <c r="B346" s="62"/>
      <c r="C346" s="14"/>
      <c r="D346" s="15"/>
      <c r="E346" s="15"/>
      <c r="F346" s="68"/>
      <c r="G346" s="25" t="str">
        <f t="shared" si="9"/>
        <v/>
      </c>
    </row>
    <row r="347" spans="2:8" s="5" customFormat="1">
      <c r="B347" s="50" t="s">
        <v>311</v>
      </c>
      <c r="C347" s="148" t="s">
        <v>521</v>
      </c>
      <c r="D347" s="22" t="s">
        <v>109</v>
      </c>
      <c r="E347" s="65"/>
      <c r="F347" s="68"/>
      <c r="G347" s="25">
        <f t="shared" si="9"/>
        <v>0</v>
      </c>
    </row>
    <row r="348" spans="2:8" s="5" customFormat="1">
      <c r="B348" s="62"/>
      <c r="C348" s="14"/>
      <c r="D348" s="15"/>
      <c r="E348" s="15"/>
      <c r="F348" s="68"/>
      <c r="G348" s="25" t="str">
        <f t="shared" si="9"/>
        <v/>
      </c>
    </row>
    <row r="349" spans="2:8" s="5" customFormat="1">
      <c r="B349" s="50" t="s">
        <v>313</v>
      </c>
      <c r="C349" s="148" t="s">
        <v>521</v>
      </c>
      <c r="D349" s="22" t="s">
        <v>109</v>
      </c>
      <c r="E349" s="65"/>
      <c r="F349" s="68"/>
      <c r="G349" s="25">
        <f t="shared" si="9"/>
        <v>0</v>
      </c>
    </row>
    <row r="350" spans="2:8" s="5" customFormat="1">
      <c r="B350" s="62"/>
      <c r="C350" s="780"/>
      <c r="D350" s="65"/>
      <c r="E350" s="65"/>
      <c r="F350" s="68"/>
      <c r="G350" s="25" t="str">
        <f t="shared" si="9"/>
        <v/>
      </c>
    </row>
    <row r="351" spans="2:8" s="5" customFormat="1" ht="25.5">
      <c r="B351" s="50" t="s">
        <v>641</v>
      </c>
      <c r="C351" s="14" t="s">
        <v>640</v>
      </c>
      <c r="D351" s="22" t="s">
        <v>335</v>
      </c>
      <c r="E351" s="15"/>
      <c r="F351" s="68"/>
      <c r="G351" s="25">
        <f t="shared" si="9"/>
        <v>0</v>
      </c>
    </row>
    <row r="352" spans="2:8" s="5" customFormat="1">
      <c r="B352" s="62"/>
      <c r="C352" s="780"/>
      <c r="D352" s="65"/>
      <c r="E352" s="15"/>
      <c r="F352" s="68"/>
      <c r="G352" s="25" t="str">
        <f t="shared" si="9"/>
        <v/>
      </c>
    </row>
    <row r="353" spans="2:7" s="5" customFormat="1">
      <c r="B353" s="50" t="s">
        <v>311</v>
      </c>
      <c r="C353" s="148" t="s">
        <v>521</v>
      </c>
      <c r="D353" s="22" t="s">
        <v>109</v>
      </c>
      <c r="E353" s="15"/>
      <c r="F353" s="68"/>
      <c r="G353" s="25">
        <f t="shared" si="9"/>
        <v>0</v>
      </c>
    </row>
    <row r="354" spans="2:7" s="5" customFormat="1">
      <c r="B354" s="62"/>
      <c r="C354" s="14"/>
      <c r="D354" s="15"/>
      <c r="E354" s="15"/>
      <c r="F354" s="68"/>
      <c r="G354" s="25" t="str">
        <f t="shared" si="9"/>
        <v/>
      </c>
    </row>
    <row r="355" spans="2:7" s="5" customFormat="1">
      <c r="B355" s="50" t="s">
        <v>313</v>
      </c>
      <c r="C355" s="148" t="s">
        <v>521</v>
      </c>
      <c r="D355" s="22" t="s">
        <v>109</v>
      </c>
      <c r="E355" s="15"/>
      <c r="F355" s="16"/>
      <c r="G355" s="25">
        <f t="shared" si="9"/>
        <v>0</v>
      </c>
    </row>
    <row r="356" spans="2:7" s="5" customFormat="1">
      <c r="B356" s="50"/>
      <c r="C356" s="14"/>
      <c r="D356" s="15"/>
      <c r="E356" s="15"/>
      <c r="F356" s="16"/>
      <c r="G356" s="17" t="str">
        <f t="shared" si="9"/>
        <v/>
      </c>
    </row>
    <row r="357" spans="2:7" s="5" customFormat="1">
      <c r="B357" s="50" t="s">
        <v>642</v>
      </c>
      <c r="C357" s="14" t="s">
        <v>508</v>
      </c>
      <c r="D357" s="22"/>
      <c r="E357" s="15"/>
      <c r="F357" s="16"/>
      <c r="G357" s="17" t="str">
        <f t="shared" si="9"/>
        <v/>
      </c>
    </row>
    <row r="358" spans="2:7" s="5" customFormat="1">
      <c r="B358" s="50"/>
      <c r="C358" s="14"/>
      <c r="D358" s="15"/>
      <c r="E358" s="15"/>
      <c r="F358" s="16"/>
      <c r="G358" s="17" t="str">
        <f t="shared" si="9"/>
        <v/>
      </c>
    </row>
    <row r="359" spans="2:7" s="5" customFormat="1" ht="25.5">
      <c r="B359" s="50" t="s">
        <v>643</v>
      </c>
      <c r="C359" s="14" t="s">
        <v>644</v>
      </c>
      <c r="D359" s="22"/>
      <c r="E359" s="15"/>
      <c r="F359" s="16"/>
      <c r="G359" s="17" t="str">
        <f t="shared" si="9"/>
        <v/>
      </c>
    </row>
    <row r="360" spans="2:7" s="5" customFormat="1">
      <c r="B360" s="62"/>
      <c r="C360" s="14"/>
      <c r="D360" s="15"/>
      <c r="E360" s="15"/>
      <c r="F360" s="16"/>
      <c r="G360" s="17" t="str">
        <f t="shared" si="9"/>
        <v/>
      </c>
    </row>
    <row r="361" spans="2:7" s="5" customFormat="1" ht="25.5">
      <c r="B361" s="50" t="s">
        <v>645</v>
      </c>
      <c r="C361" s="14" t="s">
        <v>646</v>
      </c>
      <c r="D361" s="22"/>
      <c r="E361" s="23"/>
      <c r="F361" s="24"/>
      <c r="G361" s="25" t="str">
        <f t="shared" si="9"/>
        <v/>
      </c>
    </row>
    <row r="362" spans="2:7" s="5" customFormat="1">
      <c r="B362" s="62"/>
      <c r="C362" s="14"/>
      <c r="D362" s="15"/>
      <c r="E362" s="26"/>
      <c r="F362" s="16"/>
      <c r="G362" s="25" t="str">
        <f t="shared" si="9"/>
        <v/>
      </c>
    </row>
    <row r="363" spans="2:7" s="5" customFormat="1">
      <c r="B363" s="50" t="s">
        <v>311</v>
      </c>
      <c r="C363" s="14" t="s">
        <v>647</v>
      </c>
      <c r="D363" s="22" t="s">
        <v>335</v>
      </c>
      <c r="E363" s="26"/>
      <c r="F363" s="63"/>
      <c r="G363" s="25">
        <f t="shared" si="9"/>
        <v>0</v>
      </c>
    </row>
    <row r="364" spans="2:7" s="5" customFormat="1">
      <c r="B364" s="62"/>
      <c r="C364" s="14"/>
      <c r="D364" s="15"/>
      <c r="E364" s="26"/>
      <c r="F364" s="16"/>
      <c r="G364" s="25" t="str">
        <f t="shared" si="9"/>
        <v/>
      </c>
    </row>
    <row r="365" spans="2:7" s="5" customFormat="1">
      <c r="B365" s="50" t="s">
        <v>313</v>
      </c>
      <c r="C365" s="14" t="s">
        <v>647</v>
      </c>
      <c r="D365" s="22" t="s">
        <v>335</v>
      </c>
      <c r="E365" s="26"/>
      <c r="F365" s="66"/>
      <c r="G365" s="25">
        <f t="shared" si="9"/>
        <v>0</v>
      </c>
    </row>
    <row r="366" spans="2:7" s="5" customFormat="1">
      <c r="B366" s="50"/>
      <c r="C366" s="14"/>
      <c r="D366" s="15"/>
      <c r="E366" s="26"/>
      <c r="F366" s="66"/>
      <c r="G366" s="25" t="str">
        <f t="shared" si="9"/>
        <v/>
      </c>
    </row>
    <row r="367" spans="2:7" s="5" customFormat="1" ht="25.5">
      <c r="B367" s="50" t="s">
        <v>648</v>
      </c>
      <c r="C367" s="148" t="s">
        <v>649</v>
      </c>
      <c r="D367" s="22" t="s">
        <v>452</v>
      </c>
      <c r="E367" s="26"/>
      <c r="F367" s="68"/>
      <c r="G367" s="25">
        <f t="shared" si="9"/>
        <v>0</v>
      </c>
    </row>
    <row r="368" spans="2:7" s="5" customFormat="1">
      <c r="B368" s="62"/>
      <c r="C368" s="14"/>
      <c r="D368" s="15"/>
      <c r="E368" s="26"/>
      <c r="F368" s="66"/>
      <c r="G368" s="25" t="str">
        <f t="shared" si="9"/>
        <v/>
      </c>
    </row>
    <row r="369" spans="1:8" s="5" customFormat="1">
      <c r="B369" s="50" t="s">
        <v>311</v>
      </c>
      <c r="C369" s="14" t="s">
        <v>442</v>
      </c>
      <c r="D369" s="22" t="s">
        <v>335</v>
      </c>
      <c r="E369" s="26"/>
      <c r="F369" s="63"/>
      <c r="G369" s="25">
        <f t="shared" si="9"/>
        <v>0</v>
      </c>
    </row>
    <row r="370" spans="1:8" s="5" customFormat="1">
      <c r="B370" s="62"/>
      <c r="C370" s="14"/>
      <c r="D370" s="15"/>
      <c r="E370" s="26"/>
      <c r="F370" s="16"/>
      <c r="G370" s="25" t="str">
        <f t="shared" si="9"/>
        <v/>
      </c>
    </row>
    <row r="371" spans="1:8" s="5" customFormat="1">
      <c r="B371" s="50" t="s">
        <v>313</v>
      </c>
      <c r="C371" s="14" t="s">
        <v>650</v>
      </c>
      <c r="D371" s="22" t="s">
        <v>335</v>
      </c>
      <c r="E371" s="26"/>
      <c r="F371" s="66"/>
      <c r="G371" s="25">
        <f t="shared" si="9"/>
        <v>0</v>
      </c>
    </row>
    <row r="372" spans="1:8" s="5" customFormat="1">
      <c r="B372" s="62"/>
      <c r="C372" s="14"/>
      <c r="D372" s="15"/>
      <c r="E372" s="26"/>
      <c r="F372" s="66"/>
      <c r="G372" s="25"/>
    </row>
    <row r="373" spans="1:8" s="5" customFormat="1">
      <c r="B373" s="62" t="s">
        <v>651</v>
      </c>
      <c r="C373" s="14" t="s">
        <v>508</v>
      </c>
      <c r="D373" s="15"/>
      <c r="E373" s="26"/>
      <c r="F373" s="66"/>
      <c r="G373" s="25"/>
    </row>
    <row r="374" spans="1:8" s="5" customFormat="1">
      <c r="B374" s="62"/>
      <c r="C374" s="14"/>
      <c r="D374" s="15"/>
      <c r="E374" s="26"/>
      <c r="F374" s="66"/>
      <c r="G374" s="25"/>
    </row>
    <row r="375" spans="1:8" s="5" customFormat="1" ht="25.5">
      <c r="B375" s="62" t="s">
        <v>652</v>
      </c>
      <c r="C375" s="14" t="s">
        <v>653</v>
      </c>
      <c r="D375" s="15"/>
      <c r="E375" s="26"/>
      <c r="F375" s="66"/>
      <c r="G375" s="25"/>
    </row>
    <row r="376" spans="1:8" s="5" customFormat="1">
      <c r="B376" s="62"/>
      <c r="C376" s="14"/>
      <c r="D376" s="15"/>
      <c r="E376" s="26"/>
      <c r="F376" s="66"/>
      <c r="G376" s="25"/>
    </row>
    <row r="377" spans="1:8" s="5" customFormat="1" ht="25.5">
      <c r="B377" s="62" t="s">
        <v>654</v>
      </c>
      <c r="C377" s="14" t="s">
        <v>655</v>
      </c>
      <c r="D377" s="15"/>
      <c r="E377" s="26"/>
      <c r="F377" s="66"/>
      <c r="G377" s="25"/>
    </row>
    <row r="378" spans="1:8" s="5" customFormat="1">
      <c r="B378" s="62"/>
      <c r="C378" s="14"/>
      <c r="D378" s="15"/>
      <c r="E378" s="26"/>
      <c r="F378" s="66"/>
      <c r="G378" s="25"/>
    </row>
    <row r="379" spans="1:8" s="5" customFormat="1">
      <c r="B379" s="50" t="s">
        <v>311</v>
      </c>
      <c r="C379" s="14" t="s">
        <v>442</v>
      </c>
      <c r="D379" s="22" t="s">
        <v>335</v>
      </c>
      <c r="E379" s="26"/>
      <c r="F379" s="63"/>
      <c r="G379" s="25">
        <f>IF(D379="","",E379*F379)</f>
        <v>0</v>
      </c>
    </row>
    <row r="380" spans="1:8" s="5" customFormat="1">
      <c r="B380" s="62"/>
      <c r="C380" s="14"/>
      <c r="D380" s="15"/>
      <c r="E380" s="26"/>
      <c r="F380" s="16"/>
      <c r="G380" s="25" t="str">
        <f>IF(D380="","",E380*F380)</f>
        <v/>
      </c>
    </row>
    <row r="381" spans="1:8" s="5" customFormat="1">
      <c r="B381" s="50" t="s">
        <v>313</v>
      </c>
      <c r="C381" s="14" t="s">
        <v>650</v>
      </c>
      <c r="D381" s="22" t="s">
        <v>335</v>
      </c>
      <c r="E381" s="26"/>
      <c r="F381" s="66"/>
      <c r="G381" s="25">
        <f>IF(D381="","",E381*F381)</f>
        <v>0</v>
      </c>
    </row>
    <row r="382" spans="1:8" s="5" customFormat="1">
      <c r="B382" s="62"/>
      <c r="C382" s="14"/>
      <c r="D382" s="15"/>
      <c r="E382" s="26"/>
      <c r="F382" s="66"/>
      <c r="G382" s="25"/>
    </row>
    <row r="383" spans="1:8">
      <c r="A383" s="5"/>
      <c r="B383" s="50"/>
      <c r="C383" s="14"/>
      <c r="D383" s="15"/>
      <c r="E383" s="15"/>
      <c r="F383" s="16"/>
      <c r="G383" s="17" t="str">
        <f t="shared" ref="G383:G391" si="10">IF(D383="","",E383*F383)</f>
        <v/>
      </c>
      <c r="H383" s="1"/>
    </row>
    <row r="384" spans="1:8">
      <c r="A384" s="5"/>
      <c r="B384" s="92" t="s">
        <v>656</v>
      </c>
      <c r="C384" s="14" t="s">
        <v>657</v>
      </c>
      <c r="D384" s="22"/>
      <c r="E384" s="15"/>
      <c r="F384" s="16"/>
      <c r="G384" s="17" t="str">
        <f t="shared" si="10"/>
        <v/>
      </c>
      <c r="H384" s="1"/>
    </row>
    <row r="385" spans="1:8">
      <c r="A385" s="5"/>
      <c r="B385" s="50"/>
      <c r="C385" s="14"/>
      <c r="D385" s="15"/>
      <c r="E385" s="15"/>
      <c r="F385" s="16"/>
      <c r="G385" s="17" t="str">
        <f t="shared" si="10"/>
        <v/>
      </c>
      <c r="H385" s="1"/>
    </row>
    <row r="386" spans="1:8">
      <c r="A386" s="5"/>
      <c r="B386" s="50" t="s">
        <v>658</v>
      </c>
      <c r="C386" s="14" t="s">
        <v>659</v>
      </c>
      <c r="D386" s="22" t="s">
        <v>109</v>
      </c>
      <c r="E386" s="15"/>
      <c r="F386" s="16"/>
      <c r="G386" s="17">
        <f t="shared" si="10"/>
        <v>0</v>
      </c>
      <c r="H386" s="1"/>
    </row>
    <row r="387" spans="1:8">
      <c r="A387" s="5"/>
      <c r="B387" s="62"/>
      <c r="C387" s="14"/>
      <c r="D387" s="15"/>
      <c r="E387" s="15"/>
      <c r="F387" s="16"/>
      <c r="G387" s="17" t="str">
        <f t="shared" si="10"/>
        <v/>
      </c>
      <c r="H387" s="1"/>
    </row>
    <row r="388" spans="1:8">
      <c r="A388" s="5"/>
      <c r="B388" s="50" t="s">
        <v>660</v>
      </c>
      <c r="C388" s="14" t="s">
        <v>661</v>
      </c>
      <c r="D388" s="22" t="s">
        <v>109</v>
      </c>
      <c r="E388" s="23"/>
      <c r="F388" s="24"/>
      <c r="G388" s="25">
        <f t="shared" si="10"/>
        <v>0</v>
      </c>
      <c r="H388" s="1"/>
    </row>
    <row r="389" spans="1:8">
      <c r="A389" s="5"/>
      <c r="B389" s="62"/>
      <c r="C389" s="14"/>
      <c r="D389" s="15"/>
      <c r="E389" s="26"/>
      <c r="F389" s="16"/>
      <c r="G389" s="25" t="str">
        <f t="shared" si="10"/>
        <v/>
      </c>
      <c r="H389" s="1"/>
    </row>
    <row r="390" spans="1:8">
      <c r="A390" s="5"/>
      <c r="B390" s="50" t="s">
        <v>662</v>
      </c>
      <c r="C390" s="14" t="s">
        <v>508</v>
      </c>
      <c r="D390" s="22" t="s">
        <v>109</v>
      </c>
      <c r="E390" s="26"/>
      <c r="F390" s="63"/>
      <c r="G390" s="25">
        <f t="shared" si="10"/>
        <v>0</v>
      </c>
      <c r="H390" s="1"/>
    </row>
    <row r="391" spans="1:8">
      <c r="A391" s="5"/>
      <c r="B391" s="62"/>
      <c r="C391" s="14"/>
      <c r="D391" s="15"/>
      <c r="E391" s="26"/>
      <c r="F391" s="16"/>
      <c r="G391" s="25" t="str">
        <f t="shared" si="10"/>
        <v/>
      </c>
      <c r="H391" s="1"/>
    </row>
    <row r="392" spans="1:8">
      <c r="A392" s="5"/>
      <c r="B392" s="62"/>
      <c r="C392" s="14"/>
      <c r="D392" s="15"/>
      <c r="E392" s="26"/>
      <c r="F392" s="16"/>
      <c r="G392" s="25"/>
      <c r="H392" s="1"/>
    </row>
    <row r="393" spans="1:8">
      <c r="A393" s="5"/>
      <c r="B393" s="62"/>
      <c r="C393" s="14"/>
      <c r="D393" s="15"/>
      <c r="E393" s="26"/>
      <c r="F393" s="16"/>
      <c r="G393" s="25"/>
      <c r="H393" s="1"/>
    </row>
    <row r="394" spans="1:8">
      <c r="A394" s="5"/>
      <c r="B394" s="62"/>
      <c r="C394" s="14"/>
      <c r="D394" s="15"/>
      <c r="E394" s="26"/>
      <c r="F394" s="16"/>
      <c r="G394" s="25"/>
      <c r="H394" s="1"/>
    </row>
    <row r="395" spans="1:8" s="28" customFormat="1" ht="19.5" customHeight="1">
      <c r="B395" s="151" t="str">
        <f>$B$10</f>
        <v>C2.3</v>
      </c>
      <c r="C395" s="30" t="s">
        <v>80</v>
      </c>
      <c r="D395" s="31"/>
      <c r="E395" s="32"/>
      <c r="F395" s="31"/>
      <c r="G395" s="33">
        <f>SUM(G341:G394)</f>
        <v>0</v>
      </c>
      <c r="H395" s="34"/>
    </row>
    <row r="396" spans="1:8">
      <c r="B396" s="661" t="str">
        <f>Client1</f>
        <v>Province of KwaZulu-Natal</v>
      </c>
      <c r="C396" s="661"/>
      <c r="D396" s="661"/>
      <c r="E396" s="659" t="str">
        <f>"Contract No. "&amp;ContractNo</f>
        <v>Contract No. ZNB02213/0000/00/HOD/INF/23/T</v>
      </c>
      <c r="F396" s="659"/>
      <c r="G396" s="659"/>
    </row>
    <row r="397" spans="1:8">
      <c r="B397" s="661" t="str">
        <f>Client2</f>
        <v>Department of Transport</v>
      </c>
      <c r="C397" s="661"/>
      <c r="D397" s="661"/>
      <c r="E397" s="659"/>
      <c r="F397" s="659"/>
      <c r="G397" s="659"/>
    </row>
    <row r="398" spans="1:8">
      <c r="B398" s="662"/>
      <c r="C398" s="662"/>
      <c r="D398" s="662"/>
      <c r="E398" s="660"/>
      <c r="F398" s="660"/>
      <c r="G398" s="660"/>
    </row>
    <row r="399" spans="1:8">
      <c r="B399" s="670" t="s">
        <v>148</v>
      </c>
      <c r="C399" s="671"/>
      <c r="D399" s="671"/>
      <c r="E399" s="671"/>
      <c r="F399" s="671"/>
      <c r="G399" s="673" t="str">
        <f>$G$4</f>
        <v>CHAPTER C2.3</v>
      </c>
      <c r="H399" s="6"/>
    </row>
    <row r="400" spans="1:8">
      <c r="B400" s="663" t="str">
        <f>ContractDescription</f>
        <v>THE CONSTRUCTION OF MKUZE RIVER BRIDGE NO.3801 AT KM 27+440 ON MAIN ROAD P52-3 IN ZULULAND UNDER EMPANGENI REGION.</v>
      </c>
      <c r="C400" s="664"/>
      <c r="D400" s="664"/>
      <c r="E400" s="664"/>
      <c r="F400" s="664"/>
      <c r="G400" s="659"/>
      <c r="H400" s="8"/>
    </row>
    <row r="401" spans="1:8">
      <c r="B401" s="663"/>
      <c r="C401" s="664"/>
      <c r="D401" s="664"/>
      <c r="E401" s="664"/>
      <c r="F401" s="664"/>
      <c r="G401" s="659"/>
      <c r="H401" s="8"/>
    </row>
    <row r="402" spans="1:8">
      <c r="B402" s="665"/>
      <c r="C402" s="666"/>
      <c r="D402" s="666"/>
      <c r="E402" s="666"/>
      <c r="F402" s="666"/>
      <c r="G402" s="660"/>
      <c r="H402" s="8"/>
    </row>
    <row r="403" spans="1:8" s="9" customFormat="1" ht="24.95" customHeight="1">
      <c r="B403" s="76" t="s">
        <v>49</v>
      </c>
      <c r="C403" s="11" t="s">
        <v>50</v>
      </c>
      <c r="D403" s="11" t="s">
        <v>51</v>
      </c>
      <c r="E403" s="11" t="s">
        <v>53</v>
      </c>
      <c r="F403" s="11" t="s">
        <v>54</v>
      </c>
      <c r="G403" s="11" t="s">
        <v>55</v>
      </c>
      <c r="H403" s="12"/>
    </row>
    <row r="404" spans="1:8" s="28" customFormat="1" ht="20.100000000000001" customHeight="1">
      <c r="B404" s="82"/>
      <c r="C404" s="30" t="s">
        <v>149</v>
      </c>
      <c r="D404" s="31"/>
      <c r="E404" s="32"/>
      <c r="F404" s="31"/>
      <c r="G404" s="33">
        <f>G395</f>
        <v>0</v>
      </c>
      <c r="H404" s="34"/>
    </row>
    <row r="405" spans="1:8">
      <c r="A405" s="5"/>
      <c r="B405" s="62"/>
      <c r="C405" s="14"/>
      <c r="D405" s="15"/>
      <c r="E405" s="26"/>
      <c r="F405" s="16"/>
      <c r="G405" s="25"/>
      <c r="H405" s="1"/>
    </row>
    <row r="406" spans="1:8" ht="25.5">
      <c r="A406" s="5"/>
      <c r="B406" s="50" t="s">
        <v>663</v>
      </c>
      <c r="C406" s="14" t="s">
        <v>664</v>
      </c>
      <c r="D406" s="22"/>
      <c r="E406" s="26"/>
      <c r="F406" s="66"/>
      <c r="G406" s="25" t="str">
        <f t="shared" ref="G406:G444" si="11">IF(D406="","",E406*F406)</f>
        <v/>
      </c>
      <c r="H406" s="1"/>
    </row>
    <row r="407" spans="1:8">
      <c r="A407" s="5"/>
      <c r="B407" s="50"/>
      <c r="C407" s="14"/>
      <c r="D407" s="15"/>
      <c r="E407" s="26"/>
      <c r="F407" s="66"/>
      <c r="G407" s="25" t="str">
        <f t="shared" si="11"/>
        <v/>
      </c>
      <c r="H407" s="1"/>
    </row>
    <row r="408" spans="1:8">
      <c r="A408" s="5"/>
      <c r="B408" s="50" t="s">
        <v>665</v>
      </c>
      <c r="C408" s="148" t="s">
        <v>534</v>
      </c>
      <c r="D408" s="22"/>
      <c r="E408" s="26"/>
      <c r="F408" s="68"/>
      <c r="G408" s="25" t="str">
        <f t="shared" si="11"/>
        <v/>
      </c>
      <c r="H408" s="1"/>
    </row>
    <row r="409" spans="1:8">
      <c r="A409" s="5"/>
      <c r="B409" s="62"/>
      <c r="C409" s="14"/>
      <c r="D409" s="15"/>
      <c r="E409" s="26"/>
      <c r="F409" s="66"/>
      <c r="G409" s="25" t="str">
        <f t="shared" si="11"/>
        <v/>
      </c>
      <c r="H409" s="1"/>
    </row>
    <row r="410" spans="1:8">
      <c r="A410" s="5"/>
      <c r="B410" s="50" t="s">
        <v>311</v>
      </c>
      <c r="C410" s="14" t="s">
        <v>535</v>
      </c>
      <c r="D410" s="22" t="s">
        <v>452</v>
      </c>
      <c r="E410" s="26"/>
      <c r="F410" s="63"/>
      <c r="G410" s="25">
        <f t="shared" si="11"/>
        <v>0</v>
      </c>
      <c r="H410" s="1"/>
    </row>
    <row r="411" spans="1:8">
      <c r="A411" s="5"/>
      <c r="B411" s="62"/>
      <c r="C411" s="14"/>
      <c r="D411" s="15"/>
      <c r="E411" s="26"/>
      <c r="F411" s="66"/>
      <c r="G411" s="25" t="str">
        <f t="shared" si="11"/>
        <v/>
      </c>
      <c r="H411" s="1"/>
    </row>
    <row r="412" spans="1:8">
      <c r="A412" s="5"/>
      <c r="B412" s="50" t="s">
        <v>313</v>
      </c>
      <c r="C412" s="14" t="s">
        <v>536</v>
      </c>
      <c r="D412" s="22" t="s">
        <v>452</v>
      </c>
      <c r="E412" s="26"/>
      <c r="F412" s="16"/>
      <c r="G412" s="25">
        <f t="shared" si="11"/>
        <v>0</v>
      </c>
      <c r="H412" s="1"/>
    </row>
    <row r="413" spans="1:8">
      <c r="A413" s="5"/>
      <c r="B413" s="62"/>
      <c r="C413" s="14"/>
      <c r="D413" s="15"/>
      <c r="E413" s="26"/>
      <c r="F413" s="16"/>
      <c r="G413" s="25" t="str">
        <f t="shared" si="11"/>
        <v/>
      </c>
      <c r="H413" s="1"/>
    </row>
    <row r="414" spans="1:8">
      <c r="A414" s="5"/>
      <c r="B414" s="50" t="s">
        <v>321</v>
      </c>
      <c r="C414" s="14" t="s">
        <v>537</v>
      </c>
      <c r="D414" s="22" t="s">
        <v>452</v>
      </c>
      <c r="E414" s="26"/>
      <c r="F414" s="68"/>
      <c r="G414" s="25">
        <f t="shared" si="11"/>
        <v>0</v>
      </c>
      <c r="H414" s="1"/>
    </row>
    <row r="415" spans="1:8">
      <c r="A415" s="5"/>
      <c r="B415" s="62"/>
      <c r="C415" s="14"/>
      <c r="D415" s="15"/>
      <c r="E415" s="26"/>
      <c r="F415" s="68"/>
      <c r="G415" s="25" t="str">
        <f t="shared" si="11"/>
        <v/>
      </c>
      <c r="H415" s="1"/>
    </row>
    <row r="416" spans="1:8">
      <c r="A416" s="5"/>
      <c r="B416" s="50" t="s">
        <v>323</v>
      </c>
      <c r="C416" s="14" t="s">
        <v>539</v>
      </c>
      <c r="D416" s="22" t="s">
        <v>452</v>
      </c>
      <c r="E416" s="26"/>
      <c r="F416" s="63"/>
      <c r="G416" s="25">
        <f t="shared" si="11"/>
        <v>0</v>
      </c>
      <c r="H416" s="1"/>
    </row>
    <row r="417" spans="1:8">
      <c r="A417" s="5"/>
      <c r="B417" s="62"/>
      <c r="C417" s="14"/>
      <c r="D417" s="15"/>
      <c r="E417" s="26"/>
      <c r="F417" s="27"/>
      <c r="G417" s="25" t="str">
        <f t="shared" si="11"/>
        <v/>
      </c>
      <c r="H417" s="1"/>
    </row>
    <row r="418" spans="1:8">
      <c r="A418" s="5"/>
      <c r="B418" s="50" t="s">
        <v>666</v>
      </c>
      <c r="C418" s="14" t="s">
        <v>460</v>
      </c>
      <c r="D418" s="22" t="s">
        <v>452</v>
      </c>
      <c r="E418" s="26"/>
      <c r="F418" s="27"/>
      <c r="G418" s="25">
        <f t="shared" si="11"/>
        <v>0</v>
      </c>
      <c r="H418" s="1"/>
    </row>
    <row r="419" spans="1:8">
      <c r="A419" s="5"/>
      <c r="B419" s="62"/>
      <c r="C419" s="14"/>
      <c r="D419" s="15"/>
      <c r="E419" s="26"/>
      <c r="F419" s="27"/>
      <c r="G419" s="25" t="str">
        <f t="shared" si="11"/>
        <v/>
      </c>
      <c r="H419" s="1"/>
    </row>
    <row r="420" spans="1:8">
      <c r="A420" s="5"/>
      <c r="B420" s="50" t="s">
        <v>667</v>
      </c>
      <c r="C420" s="14" t="s">
        <v>542</v>
      </c>
      <c r="D420" s="22" t="s">
        <v>593</v>
      </c>
      <c r="E420" s="26"/>
      <c r="F420" s="68"/>
      <c r="G420" s="25">
        <f t="shared" si="11"/>
        <v>0</v>
      </c>
      <c r="H420" s="1"/>
    </row>
    <row r="421" spans="1:8">
      <c r="A421" s="5"/>
      <c r="B421" s="62"/>
      <c r="C421" s="14"/>
      <c r="D421" s="15"/>
      <c r="E421" s="26"/>
      <c r="F421" s="27"/>
      <c r="G421" s="25" t="str">
        <f t="shared" si="11"/>
        <v/>
      </c>
      <c r="H421" s="1"/>
    </row>
    <row r="422" spans="1:8">
      <c r="A422" s="5"/>
      <c r="B422" s="50" t="s">
        <v>311</v>
      </c>
      <c r="C422" s="14" t="s">
        <v>535</v>
      </c>
      <c r="D422" s="22" t="s">
        <v>452</v>
      </c>
      <c r="E422" s="26"/>
      <c r="F422" s="63"/>
      <c r="G422" s="25">
        <f t="shared" si="11"/>
        <v>0</v>
      </c>
      <c r="H422" s="1"/>
    </row>
    <row r="423" spans="1:8">
      <c r="A423" s="5"/>
      <c r="B423" s="62"/>
      <c r="C423" s="14"/>
      <c r="D423" s="15"/>
      <c r="E423" s="26"/>
      <c r="F423" s="66"/>
      <c r="G423" s="25" t="str">
        <f t="shared" si="11"/>
        <v/>
      </c>
      <c r="H423" s="1"/>
    </row>
    <row r="424" spans="1:8">
      <c r="A424" s="5"/>
      <c r="B424" s="50" t="s">
        <v>313</v>
      </c>
      <c r="C424" s="14" t="s">
        <v>536</v>
      </c>
      <c r="D424" s="22" t="s">
        <v>452</v>
      </c>
      <c r="E424" s="26"/>
      <c r="F424" s="16"/>
      <c r="G424" s="25">
        <f t="shared" si="11"/>
        <v>0</v>
      </c>
      <c r="H424" s="1"/>
    </row>
    <row r="425" spans="1:8">
      <c r="A425" s="5"/>
      <c r="B425" s="62"/>
      <c r="C425" s="14"/>
      <c r="D425" s="15"/>
      <c r="E425" s="26"/>
      <c r="F425" s="16"/>
      <c r="G425" s="25" t="str">
        <f t="shared" si="11"/>
        <v/>
      </c>
      <c r="H425" s="1"/>
    </row>
    <row r="426" spans="1:8">
      <c r="A426" s="5"/>
      <c r="B426" s="50" t="s">
        <v>321</v>
      </c>
      <c r="C426" s="14" t="s">
        <v>537</v>
      </c>
      <c r="D426" s="22" t="s">
        <v>452</v>
      </c>
      <c r="E426" s="26"/>
      <c r="F426" s="68"/>
      <c r="G426" s="25">
        <f t="shared" si="11"/>
        <v>0</v>
      </c>
      <c r="H426" s="1"/>
    </row>
    <row r="427" spans="1:8">
      <c r="A427" s="5"/>
      <c r="B427" s="62"/>
      <c r="C427" s="14"/>
      <c r="D427" s="15"/>
      <c r="E427" s="26"/>
      <c r="F427" s="68"/>
      <c r="G427" s="25" t="str">
        <f t="shared" si="11"/>
        <v/>
      </c>
      <c r="H427" s="1"/>
    </row>
    <row r="428" spans="1:8">
      <c r="A428" s="5"/>
      <c r="B428" s="50" t="s">
        <v>323</v>
      </c>
      <c r="C428" s="14" t="s">
        <v>539</v>
      </c>
      <c r="D428" s="22" t="s">
        <v>452</v>
      </c>
      <c r="E428" s="26"/>
      <c r="F428" s="63"/>
      <c r="G428" s="25">
        <f t="shared" si="11"/>
        <v>0</v>
      </c>
      <c r="H428" s="1"/>
    </row>
    <row r="429" spans="1:8">
      <c r="A429" s="5"/>
      <c r="B429" s="62"/>
      <c r="C429" s="14"/>
      <c r="D429" s="15"/>
      <c r="E429" s="26"/>
      <c r="F429" s="27"/>
      <c r="G429" s="25" t="str">
        <f t="shared" si="11"/>
        <v/>
      </c>
      <c r="H429" s="1"/>
    </row>
    <row r="430" spans="1:8">
      <c r="A430" s="5"/>
      <c r="B430" s="50" t="s">
        <v>666</v>
      </c>
      <c r="C430" s="14" t="s">
        <v>460</v>
      </c>
      <c r="D430" s="22" t="s">
        <v>452</v>
      </c>
      <c r="E430" s="26"/>
      <c r="F430" s="27"/>
      <c r="G430" s="25">
        <f t="shared" si="11"/>
        <v>0</v>
      </c>
      <c r="H430" s="1"/>
    </row>
    <row r="431" spans="1:8">
      <c r="A431" s="5"/>
      <c r="B431" s="62"/>
      <c r="C431" s="14"/>
      <c r="D431" s="15"/>
      <c r="E431" s="15"/>
      <c r="F431" s="68"/>
      <c r="G431" s="25" t="str">
        <f t="shared" si="11"/>
        <v/>
      </c>
      <c r="H431" s="1"/>
    </row>
    <row r="432" spans="1:8" ht="25.5">
      <c r="A432" s="5"/>
      <c r="B432" s="50" t="s">
        <v>668</v>
      </c>
      <c r="C432" s="148" t="s">
        <v>669</v>
      </c>
      <c r="D432" s="22" t="s">
        <v>452</v>
      </c>
      <c r="E432" s="65"/>
      <c r="F432" s="68"/>
      <c r="G432" s="25">
        <f t="shared" si="11"/>
        <v>0</v>
      </c>
      <c r="H432" s="1"/>
    </row>
    <row r="433" spans="1:8">
      <c r="A433" s="5"/>
      <c r="B433" s="62"/>
      <c r="C433" s="14"/>
      <c r="D433" s="15"/>
      <c r="E433" s="15"/>
      <c r="F433" s="68"/>
      <c r="G433" s="25" t="str">
        <f t="shared" si="11"/>
        <v/>
      </c>
      <c r="H433" s="1"/>
    </row>
    <row r="434" spans="1:8" ht="25.5">
      <c r="A434" s="5"/>
      <c r="B434" s="50" t="s">
        <v>670</v>
      </c>
      <c r="C434" s="14" t="s">
        <v>671</v>
      </c>
      <c r="D434" s="22"/>
      <c r="E434" s="65"/>
      <c r="F434" s="68"/>
      <c r="G434" s="25" t="str">
        <f t="shared" si="11"/>
        <v/>
      </c>
      <c r="H434" s="1"/>
    </row>
    <row r="435" spans="1:8">
      <c r="A435" s="5"/>
      <c r="B435" s="62"/>
      <c r="C435" s="780"/>
      <c r="D435" s="65"/>
      <c r="E435" s="65"/>
      <c r="F435" s="68"/>
      <c r="G435" s="25" t="str">
        <f t="shared" si="11"/>
        <v/>
      </c>
      <c r="H435" s="1"/>
    </row>
    <row r="436" spans="1:8">
      <c r="A436" s="5"/>
      <c r="B436" s="50" t="s">
        <v>672</v>
      </c>
      <c r="C436" s="14" t="s">
        <v>549</v>
      </c>
      <c r="D436" s="22" t="s">
        <v>452</v>
      </c>
      <c r="E436" s="15"/>
      <c r="F436" s="68"/>
      <c r="G436" s="25">
        <f t="shared" si="11"/>
        <v>0</v>
      </c>
      <c r="H436" s="1"/>
    </row>
    <row r="437" spans="1:8">
      <c r="A437" s="5"/>
      <c r="B437" s="62"/>
      <c r="C437" s="780"/>
      <c r="D437" s="65"/>
      <c r="E437" s="15"/>
      <c r="F437" s="68"/>
      <c r="G437" s="25" t="str">
        <f t="shared" si="11"/>
        <v/>
      </c>
      <c r="H437" s="1"/>
    </row>
    <row r="438" spans="1:8">
      <c r="A438" s="5"/>
      <c r="B438" s="50" t="s">
        <v>673</v>
      </c>
      <c r="C438" s="780" t="s">
        <v>551</v>
      </c>
      <c r="D438" s="22" t="s">
        <v>452</v>
      </c>
      <c r="E438" s="15"/>
      <c r="F438" s="68"/>
      <c r="G438" s="25">
        <f t="shared" si="11"/>
        <v>0</v>
      </c>
      <c r="H438" s="1"/>
    </row>
    <row r="439" spans="1:8">
      <c r="A439" s="5"/>
      <c r="B439" s="62"/>
      <c r="C439" s="14"/>
      <c r="D439" s="15"/>
      <c r="E439" s="15"/>
      <c r="F439" s="68"/>
      <c r="G439" s="25" t="str">
        <f t="shared" si="11"/>
        <v/>
      </c>
      <c r="H439" s="1"/>
    </row>
    <row r="440" spans="1:8" ht="25.5">
      <c r="A440" s="5"/>
      <c r="B440" s="50" t="s">
        <v>674</v>
      </c>
      <c r="C440" s="14" t="s">
        <v>675</v>
      </c>
      <c r="D440" s="22"/>
      <c r="E440" s="15"/>
      <c r="F440" s="16"/>
      <c r="G440" s="25" t="str">
        <f t="shared" si="11"/>
        <v/>
      </c>
      <c r="H440" s="1"/>
    </row>
    <row r="441" spans="1:8">
      <c r="A441" s="5"/>
      <c r="B441" s="62"/>
      <c r="C441" s="14"/>
      <c r="D441" s="15"/>
      <c r="E441" s="26"/>
      <c r="F441" s="27"/>
      <c r="G441" s="25" t="str">
        <f t="shared" si="11"/>
        <v/>
      </c>
    </row>
    <row r="442" spans="1:8">
      <c r="A442" s="5"/>
      <c r="B442" s="50" t="s">
        <v>676</v>
      </c>
      <c r="C442" s="14" t="s">
        <v>677</v>
      </c>
      <c r="D442" s="22"/>
      <c r="E442" s="26"/>
      <c r="F442" s="27"/>
      <c r="G442" s="25" t="str">
        <f t="shared" si="11"/>
        <v/>
      </c>
    </row>
    <row r="443" spans="1:8">
      <c r="A443" s="5"/>
      <c r="B443" s="62"/>
      <c r="C443" s="14"/>
      <c r="D443" s="15"/>
      <c r="E443" s="26"/>
      <c r="F443" s="27"/>
      <c r="G443" s="25" t="str">
        <f t="shared" si="11"/>
        <v/>
      </c>
    </row>
    <row r="444" spans="1:8">
      <c r="A444" s="5"/>
      <c r="B444" s="50" t="s">
        <v>311</v>
      </c>
      <c r="C444" s="14" t="s">
        <v>555</v>
      </c>
      <c r="D444" s="22" t="s">
        <v>109</v>
      </c>
      <c r="E444" s="26"/>
      <c r="F444" s="68"/>
      <c r="G444" s="25">
        <f t="shared" si="11"/>
        <v>0</v>
      </c>
    </row>
    <row r="445" spans="1:8">
      <c r="A445" s="5"/>
      <c r="B445" s="50"/>
      <c r="C445" s="14"/>
      <c r="D445" s="22"/>
      <c r="E445" s="26"/>
      <c r="F445" s="68"/>
      <c r="G445" s="25"/>
    </row>
    <row r="446" spans="1:8">
      <c r="A446" s="5"/>
      <c r="B446" s="50" t="s">
        <v>313</v>
      </c>
      <c r="C446" s="14" t="s">
        <v>555</v>
      </c>
      <c r="D446" s="22" t="s">
        <v>109</v>
      </c>
      <c r="E446" s="26"/>
      <c r="F446" s="68"/>
      <c r="G446" s="25">
        <f>IF(D446="","",E446*F446)</f>
        <v>0</v>
      </c>
    </row>
    <row r="447" spans="1:8">
      <c r="A447" s="5"/>
      <c r="B447" s="62"/>
      <c r="C447" s="14"/>
      <c r="D447" s="15"/>
      <c r="E447" s="26"/>
      <c r="F447" s="27"/>
      <c r="G447" s="25" t="str">
        <f>IF(D447="","",E447*F447)</f>
        <v/>
      </c>
    </row>
    <row r="448" spans="1:8" ht="25.5">
      <c r="A448" s="5"/>
      <c r="B448" s="50" t="s">
        <v>678</v>
      </c>
      <c r="C448" s="14" t="s">
        <v>679</v>
      </c>
      <c r="D448" s="22"/>
      <c r="E448" s="26"/>
      <c r="F448" s="63"/>
      <c r="G448" s="25" t="str">
        <f>IF(D448="","",E448*F448)</f>
        <v/>
      </c>
    </row>
    <row r="449" spans="1:8">
      <c r="A449" s="5"/>
      <c r="B449" s="62"/>
      <c r="C449" s="14"/>
      <c r="D449" s="15"/>
      <c r="E449" s="15"/>
      <c r="F449" s="16"/>
      <c r="G449" s="25" t="str">
        <f>IF(D449="","",E449*F449)</f>
        <v/>
      </c>
    </row>
    <row r="450" spans="1:8">
      <c r="A450" s="5"/>
      <c r="B450" s="50" t="s">
        <v>311</v>
      </c>
      <c r="C450" s="14" t="s">
        <v>555</v>
      </c>
      <c r="D450" s="22" t="s">
        <v>109</v>
      </c>
      <c r="E450" s="26"/>
      <c r="F450" s="68"/>
      <c r="G450" s="25">
        <f>IF(D450="","",E450*F450)</f>
        <v>0</v>
      </c>
    </row>
    <row r="451" spans="1:8">
      <c r="A451" s="5"/>
      <c r="B451" s="50"/>
      <c r="C451" s="14"/>
      <c r="D451" s="22"/>
      <c r="E451" s="26"/>
      <c r="F451" s="68"/>
      <c r="G451" s="25"/>
    </row>
    <row r="452" spans="1:8">
      <c r="A452" s="5"/>
      <c r="B452" s="50" t="s">
        <v>313</v>
      </c>
      <c r="C452" s="14" t="s">
        <v>555</v>
      </c>
      <c r="D452" s="22" t="s">
        <v>109</v>
      </c>
      <c r="E452" s="26"/>
      <c r="F452" s="68"/>
      <c r="G452" s="25">
        <f>IF(D452="","",E452*F452)</f>
        <v>0</v>
      </c>
    </row>
    <row r="453" spans="1:8">
      <c r="A453" s="5"/>
      <c r="B453" s="50"/>
      <c r="C453" s="14"/>
      <c r="D453" s="22"/>
      <c r="E453" s="26"/>
      <c r="F453" s="68"/>
      <c r="G453" s="25"/>
    </row>
    <row r="454" spans="1:8">
      <c r="A454" s="5"/>
      <c r="B454" s="62"/>
      <c r="C454" s="14"/>
      <c r="D454" s="15"/>
      <c r="E454" s="15"/>
      <c r="F454" s="68"/>
      <c r="G454" s="25" t="str">
        <f>IF(D454="","",E454*F454)</f>
        <v/>
      </c>
    </row>
    <row r="455" spans="1:8">
      <c r="A455" s="5"/>
      <c r="B455" s="62"/>
      <c r="C455" s="14"/>
      <c r="D455" s="15"/>
      <c r="E455" s="15"/>
      <c r="F455" s="68"/>
      <c r="G455" s="25"/>
    </row>
    <row r="456" spans="1:8">
      <c r="A456" s="5"/>
      <c r="B456" s="62"/>
      <c r="C456" s="14"/>
      <c r="D456" s="15"/>
      <c r="E456" s="15"/>
      <c r="F456" s="68"/>
      <c r="G456" s="25"/>
    </row>
    <row r="457" spans="1:8">
      <c r="A457" s="5"/>
      <c r="B457" s="62"/>
      <c r="C457" s="14"/>
      <c r="D457" s="15"/>
      <c r="E457" s="15"/>
      <c r="F457" s="68"/>
      <c r="G457" s="25"/>
    </row>
    <row r="458" spans="1:8">
      <c r="A458" s="5"/>
      <c r="B458" s="62"/>
      <c r="C458" s="14"/>
      <c r="D458" s="15"/>
      <c r="E458" s="15"/>
      <c r="F458" s="68"/>
      <c r="G458" s="25"/>
    </row>
    <row r="459" spans="1:8">
      <c r="A459" s="5"/>
      <c r="B459" s="62"/>
      <c r="C459" s="14"/>
      <c r="D459" s="15"/>
      <c r="E459" s="15"/>
      <c r="F459" s="68"/>
      <c r="G459" s="25"/>
    </row>
    <row r="460" spans="1:8">
      <c r="A460" s="5"/>
      <c r="B460" s="62"/>
      <c r="C460" s="14"/>
      <c r="D460" s="15"/>
      <c r="E460" s="15"/>
      <c r="F460" s="68"/>
      <c r="G460" s="25"/>
    </row>
    <row r="461" spans="1:8" s="28" customFormat="1" ht="19.5" customHeight="1">
      <c r="B461" s="151" t="str">
        <f>$B$10</f>
        <v>C2.3</v>
      </c>
      <c r="C461" s="30" t="s">
        <v>80</v>
      </c>
      <c r="D461" s="31"/>
      <c r="E461" s="32"/>
      <c r="F461" s="31"/>
      <c r="G461" s="33">
        <f>SUM(G404:G460)</f>
        <v>0</v>
      </c>
      <c r="H461" s="34"/>
    </row>
    <row r="462" spans="1:8">
      <c r="B462" s="661" t="str">
        <f>Client1</f>
        <v>Province of KwaZulu-Natal</v>
      </c>
      <c r="C462" s="661"/>
      <c r="D462" s="661"/>
      <c r="E462" s="659" t="str">
        <f>"Contract No. "&amp;ContractNo</f>
        <v>Contract No. ZNB02213/0000/00/HOD/INF/23/T</v>
      </c>
      <c r="F462" s="659"/>
      <c r="G462" s="659"/>
    </row>
    <row r="463" spans="1:8">
      <c r="B463" s="661" t="str">
        <f>Client2</f>
        <v>Department of Transport</v>
      </c>
      <c r="C463" s="661"/>
      <c r="D463" s="661"/>
      <c r="E463" s="659"/>
      <c r="F463" s="659"/>
      <c r="G463" s="659"/>
    </row>
    <row r="464" spans="1:8">
      <c r="B464" s="662"/>
      <c r="C464" s="662"/>
      <c r="D464" s="662"/>
      <c r="E464" s="660"/>
      <c r="F464" s="660"/>
      <c r="G464" s="660"/>
    </row>
    <row r="465" spans="1:8">
      <c r="B465" s="670" t="s">
        <v>148</v>
      </c>
      <c r="C465" s="671"/>
      <c r="D465" s="671"/>
      <c r="E465" s="671"/>
      <c r="F465" s="671"/>
      <c r="G465" s="673" t="str">
        <f>$G$4</f>
        <v>CHAPTER C2.3</v>
      </c>
      <c r="H465" s="6"/>
    </row>
    <row r="466" spans="1:8">
      <c r="B466" s="663" t="str">
        <f>ContractDescription</f>
        <v>THE CONSTRUCTION OF MKUZE RIVER BRIDGE NO.3801 AT KM 27+440 ON MAIN ROAD P52-3 IN ZULULAND UNDER EMPANGENI REGION.</v>
      </c>
      <c r="C466" s="664"/>
      <c r="D466" s="664"/>
      <c r="E466" s="664"/>
      <c r="F466" s="664"/>
      <c r="G466" s="659"/>
      <c r="H466" s="8"/>
    </row>
    <row r="467" spans="1:8">
      <c r="B467" s="663"/>
      <c r="C467" s="664"/>
      <c r="D467" s="664"/>
      <c r="E467" s="664"/>
      <c r="F467" s="664"/>
      <c r="G467" s="659"/>
      <c r="H467" s="8"/>
    </row>
    <row r="468" spans="1:8">
      <c r="B468" s="665"/>
      <c r="C468" s="666"/>
      <c r="D468" s="666"/>
      <c r="E468" s="666"/>
      <c r="F468" s="666"/>
      <c r="G468" s="660"/>
      <c r="H468" s="8"/>
    </row>
    <row r="469" spans="1:8" s="9" customFormat="1" ht="24.95" customHeight="1">
      <c r="B469" s="76" t="s">
        <v>49</v>
      </c>
      <c r="C469" s="11" t="s">
        <v>50</v>
      </c>
      <c r="D469" s="11" t="s">
        <v>51</v>
      </c>
      <c r="E469" s="11" t="s">
        <v>53</v>
      </c>
      <c r="F469" s="11" t="s">
        <v>54</v>
      </c>
      <c r="G469" s="11" t="s">
        <v>55</v>
      </c>
      <c r="H469" s="12"/>
    </row>
    <row r="470" spans="1:8" s="28" customFormat="1" ht="20.100000000000001" customHeight="1">
      <c r="B470" s="82"/>
      <c r="C470" s="30" t="s">
        <v>149</v>
      </c>
      <c r="D470" s="31"/>
      <c r="E470" s="32"/>
      <c r="F470" s="31"/>
      <c r="G470" s="33">
        <f>G461</f>
        <v>0</v>
      </c>
      <c r="H470" s="34"/>
    </row>
    <row r="471" spans="1:8">
      <c r="A471" s="5"/>
      <c r="B471" s="62"/>
      <c r="C471" s="14"/>
      <c r="D471" s="15"/>
      <c r="E471" s="15"/>
      <c r="F471" s="68"/>
      <c r="G471" s="25"/>
    </row>
    <row r="472" spans="1:8" ht="25.5">
      <c r="A472" s="5"/>
      <c r="B472" s="50" t="s">
        <v>680</v>
      </c>
      <c r="C472" s="14" t="s">
        <v>681</v>
      </c>
      <c r="D472" s="22"/>
      <c r="E472" s="15"/>
      <c r="F472" s="71"/>
      <c r="G472" s="25" t="str">
        <f>IF(D472="","",E472*F472)</f>
        <v/>
      </c>
    </row>
    <row r="473" spans="1:8">
      <c r="A473" s="5"/>
      <c r="B473" s="62"/>
      <c r="C473" s="14"/>
      <c r="D473" s="15"/>
      <c r="E473" s="15"/>
      <c r="F473" s="68"/>
      <c r="G473" s="25" t="str">
        <f>IF(D473="","",E473*F473)</f>
        <v/>
      </c>
    </row>
    <row r="474" spans="1:8">
      <c r="A474" s="5"/>
      <c r="B474" s="50" t="s">
        <v>311</v>
      </c>
      <c r="C474" s="14" t="s">
        <v>555</v>
      </c>
      <c r="D474" s="22" t="s">
        <v>109</v>
      </c>
      <c r="E474" s="26"/>
      <c r="F474" s="68"/>
      <c r="G474" s="25">
        <f>IF(D474="","",E474*F474)</f>
        <v>0</v>
      </c>
    </row>
    <row r="475" spans="1:8">
      <c r="A475" s="5"/>
      <c r="B475" s="50"/>
      <c r="C475" s="14"/>
      <c r="D475" s="22"/>
      <c r="E475" s="26"/>
      <c r="F475" s="68"/>
      <c r="G475" s="25"/>
    </row>
    <row r="476" spans="1:8">
      <c r="A476" s="5"/>
      <c r="B476" s="50" t="s">
        <v>313</v>
      </c>
      <c r="C476" s="14" t="s">
        <v>555</v>
      </c>
      <c r="D476" s="22" t="s">
        <v>109</v>
      </c>
      <c r="E476" s="26"/>
      <c r="F476" s="68"/>
      <c r="G476" s="25">
        <f>IF(D476="","",E476*F476)</f>
        <v>0</v>
      </c>
    </row>
    <row r="477" spans="1:8">
      <c r="A477" s="5"/>
      <c r="B477" s="62"/>
      <c r="C477" s="780"/>
      <c r="D477" s="65"/>
      <c r="E477" s="65"/>
      <c r="F477" s="68"/>
      <c r="G477" s="25" t="str">
        <f>IF(D477="","",E477*F477)</f>
        <v/>
      </c>
    </row>
    <row r="478" spans="1:8" ht="25.5">
      <c r="A478" s="5"/>
      <c r="B478" s="50" t="s">
        <v>682</v>
      </c>
      <c r="C478" s="14" t="s">
        <v>683</v>
      </c>
      <c r="D478" s="22" t="s">
        <v>335</v>
      </c>
      <c r="E478" s="15"/>
      <c r="F478" s="68"/>
      <c r="G478" s="25">
        <f>IF(D478="","",E478*F478)</f>
        <v>0</v>
      </c>
    </row>
    <row r="479" spans="1:8">
      <c r="A479" s="5"/>
      <c r="B479" s="62"/>
      <c r="C479" s="780"/>
      <c r="D479" s="65"/>
      <c r="E479" s="15"/>
      <c r="F479" s="68"/>
      <c r="G479" s="25" t="str">
        <f>IF(D479="","",E479*F479)</f>
        <v/>
      </c>
    </row>
    <row r="480" spans="1:8">
      <c r="A480" s="5"/>
      <c r="B480" s="50" t="s">
        <v>311</v>
      </c>
      <c r="C480" s="14" t="s">
        <v>555</v>
      </c>
      <c r="D480" s="22" t="s">
        <v>109</v>
      </c>
      <c r="E480" s="26"/>
      <c r="F480" s="68"/>
      <c r="G480" s="25">
        <f>IF(D480="","",E480*F480)</f>
        <v>0</v>
      </c>
    </row>
    <row r="481" spans="1:7">
      <c r="A481" s="5"/>
      <c r="B481" s="50"/>
      <c r="C481" s="14"/>
      <c r="D481" s="22"/>
      <c r="E481" s="26"/>
      <c r="F481" s="68"/>
      <c r="G481" s="25"/>
    </row>
    <row r="482" spans="1:7">
      <c r="A482" s="5"/>
      <c r="B482" s="50" t="s">
        <v>313</v>
      </c>
      <c r="C482" s="14" t="s">
        <v>555</v>
      </c>
      <c r="D482" s="22" t="s">
        <v>109</v>
      </c>
      <c r="E482" s="26"/>
      <c r="F482" s="68"/>
      <c r="G482" s="25">
        <f t="shared" ref="G482:G498" si="12">IF(D482="","",E482*F482)</f>
        <v>0</v>
      </c>
    </row>
    <row r="483" spans="1:7">
      <c r="A483" s="5"/>
      <c r="B483" s="50"/>
      <c r="C483" s="14"/>
      <c r="D483" s="15"/>
      <c r="E483" s="15"/>
      <c r="F483" s="16"/>
      <c r="G483" s="17" t="str">
        <f t="shared" si="12"/>
        <v/>
      </c>
    </row>
    <row r="484" spans="1:7" ht="25.5">
      <c r="A484" s="5"/>
      <c r="B484" s="50" t="s">
        <v>684</v>
      </c>
      <c r="C484" s="14" t="s">
        <v>685</v>
      </c>
      <c r="D484" s="22"/>
      <c r="E484" s="15"/>
      <c r="F484" s="16"/>
      <c r="G484" s="17" t="str">
        <f t="shared" si="12"/>
        <v/>
      </c>
    </row>
    <row r="485" spans="1:7">
      <c r="A485" s="5"/>
      <c r="B485" s="50"/>
      <c r="C485" s="14"/>
      <c r="D485" s="15"/>
      <c r="E485" s="15"/>
      <c r="F485" s="16"/>
      <c r="G485" s="17" t="str">
        <f t="shared" si="12"/>
        <v/>
      </c>
    </row>
    <row r="486" spans="1:7" ht="25.5">
      <c r="A486" s="5"/>
      <c r="B486" s="50" t="s">
        <v>686</v>
      </c>
      <c r="C486" s="14" t="s">
        <v>687</v>
      </c>
      <c r="D486" s="22" t="s">
        <v>109</v>
      </c>
      <c r="E486" s="15"/>
      <c r="F486" s="16"/>
      <c r="G486" s="25">
        <f t="shared" si="12"/>
        <v>0</v>
      </c>
    </row>
    <row r="487" spans="1:7">
      <c r="A487" s="5"/>
      <c r="B487" s="62"/>
      <c r="C487" s="14"/>
      <c r="D487" s="15"/>
      <c r="E487" s="15"/>
      <c r="F487" s="16"/>
      <c r="G487" s="17" t="str">
        <f t="shared" si="12"/>
        <v/>
      </c>
    </row>
    <row r="488" spans="1:7" ht="25.5">
      <c r="A488" s="5"/>
      <c r="B488" s="50" t="s">
        <v>688</v>
      </c>
      <c r="C488" s="14" t="s">
        <v>687</v>
      </c>
      <c r="D488" s="22" t="s">
        <v>109</v>
      </c>
      <c r="E488" s="23"/>
      <c r="F488" s="24"/>
      <c r="G488" s="25">
        <f t="shared" si="12"/>
        <v>0</v>
      </c>
    </row>
    <row r="489" spans="1:7">
      <c r="A489" s="5"/>
      <c r="B489" s="62"/>
      <c r="C489" s="14"/>
      <c r="D489" s="15"/>
      <c r="E489" s="26"/>
      <c r="F489" s="16"/>
      <c r="G489" s="25" t="str">
        <f t="shared" si="12"/>
        <v/>
      </c>
    </row>
    <row r="490" spans="1:7" ht="25.5">
      <c r="A490" s="5"/>
      <c r="B490" s="50" t="s">
        <v>689</v>
      </c>
      <c r="C490" s="14" t="s">
        <v>687</v>
      </c>
      <c r="D490" s="22" t="s">
        <v>109</v>
      </c>
      <c r="E490" s="26"/>
      <c r="F490" s="63"/>
      <c r="G490" s="25">
        <f t="shared" si="12"/>
        <v>0</v>
      </c>
    </row>
    <row r="491" spans="1:7">
      <c r="A491" s="5"/>
      <c r="B491" s="62"/>
      <c r="C491" s="14"/>
      <c r="D491" s="15"/>
      <c r="E491" s="26"/>
      <c r="F491" s="16"/>
      <c r="G491" s="25" t="str">
        <f t="shared" si="12"/>
        <v/>
      </c>
    </row>
    <row r="492" spans="1:7">
      <c r="A492" s="5"/>
      <c r="B492" s="50" t="s">
        <v>690</v>
      </c>
      <c r="C492" s="14" t="s">
        <v>508</v>
      </c>
      <c r="D492" s="22" t="s">
        <v>109</v>
      </c>
      <c r="E492" s="26"/>
      <c r="F492" s="66"/>
      <c r="G492" s="25">
        <f t="shared" si="12"/>
        <v>0</v>
      </c>
    </row>
    <row r="493" spans="1:7">
      <c r="A493" s="5"/>
      <c r="B493" s="50"/>
      <c r="C493" s="14"/>
      <c r="D493" s="15"/>
      <c r="E493" s="26"/>
      <c r="F493" s="66"/>
      <c r="G493" s="25" t="str">
        <f t="shared" si="12"/>
        <v/>
      </c>
    </row>
    <row r="494" spans="1:7" ht="25.5">
      <c r="A494" s="5"/>
      <c r="B494" s="50" t="s">
        <v>691</v>
      </c>
      <c r="C494" s="148" t="s">
        <v>692</v>
      </c>
      <c r="D494" s="22"/>
      <c r="E494" s="26"/>
      <c r="F494" s="68"/>
      <c r="G494" s="25" t="str">
        <f t="shared" si="12"/>
        <v/>
      </c>
    </row>
    <row r="495" spans="1:7">
      <c r="A495" s="5"/>
      <c r="B495" s="62"/>
      <c r="C495" s="14"/>
      <c r="D495" s="15"/>
      <c r="E495" s="26"/>
      <c r="F495" s="66"/>
      <c r="G495" s="25" t="str">
        <f t="shared" si="12"/>
        <v/>
      </c>
    </row>
    <row r="496" spans="1:7" ht="25.5">
      <c r="A496" s="5"/>
      <c r="B496" s="50" t="s">
        <v>693</v>
      </c>
      <c r="C496" s="14" t="s">
        <v>694</v>
      </c>
      <c r="D496" s="22" t="s">
        <v>109</v>
      </c>
      <c r="E496" s="26"/>
      <c r="F496" s="63"/>
      <c r="G496" s="25">
        <f t="shared" si="12"/>
        <v>0</v>
      </c>
    </row>
    <row r="497" spans="1:8">
      <c r="A497" s="5"/>
      <c r="B497" s="62"/>
      <c r="C497" s="14"/>
      <c r="D497" s="15"/>
      <c r="E497" s="26"/>
      <c r="F497" s="16"/>
      <c r="G497" s="25" t="str">
        <f t="shared" si="12"/>
        <v/>
      </c>
    </row>
    <row r="498" spans="1:8" ht="25.5">
      <c r="A498" s="5"/>
      <c r="B498" s="50" t="s">
        <v>695</v>
      </c>
      <c r="C498" s="14" t="s">
        <v>694</v>
      </c>
      <c r="D498" s="22" t="s">
        <v>452</v>
      </c>
      <c r="E498" s="26"/>
      <c r="F498" s="66"/>
      <c r="G498" s="25">
        <f t="shared" si="12"/>
        <v>0</v>
      </c>
    </row>
    <row r="499" spans="1:8">
      <c r="A499" s="5"/>
      <c r="B499" s="62"/>
      <c r="C499" s="14"/>
      <c r="D499" s="15"/>
      <c r="E499" s="26"/>
      <c r="F499" s="66"/>
      <c r="G499" s="25"/>
    </row>
    <row r="500" spans="1:8">
      <c r="A500" s="5"/>
      <c r="B500" s="62" t="s">
        <v>696</v>
      </c>
      <c r="C500" s="14" t="s">
        <v>697</v>
      </c>
      <c r="D500" s="22" t="s">
        <v>109</v>
      </c>
      <c r="E500" s="26"/>
      <c r="F500" s="66"/>
      <c r="G500" s="25"/>
    </row>
    <row r="501" spans="1:8">
      <c r="A501" s="5"/>
      <c r="B501" s="62"/>
      <c r="C501" s="14"/>
      <c r="D501" s="15"/>
      <c r="E501" s="26"/>
      <c r="F501" s="66"/>
      <c r="G501" s="25"/>
    </row>
    <row r="502" spans="1:8">
      <c r="A502" s="5"/>
      <c r="B502" s="62" t="s">
        <v>698</v>
      </c>
      <c r="C502" s="14" t="s">
        <v>697</v>
      </c>
      <c r="D502" s="22" t="s">
        <v>452</v>
      </c>
      <c r="E502" s="26"/>
      <c r="F502" s="66"/>
      <c r="G502" s="25"/>
    </row>
    <row r="503" spans="1:8">
      <c r="A503" s="5"/>
      <c r="B503" s="62"/>
      <c r="C503" s="14"/>
      <c r="D503" s="15"/>
      <c r="E503" s="26"/>
      <c r="F503" s="66"/>
      <c r="G503" s="25"/>
    </row>
    <row r="504" spans="1:8" ht="25.5">
      <c r="A504" s="5"/>
      <c r="B504" s="62" t="s">
        <v>699</v>
      </c>
      <c r="C504" s="14" t="s">
        <v>700</v>
      </c>
      <c r="D504" s="22" t="s">
        <v>109</v>
      </c>
      <c r="E504" s="26"/>
      <c r="F504" s="66"/>
      <c r="G504" s="25"/>
    </row>
    <row r="505" spans="1:8">
      <c r="A505" s="5"/>
      <c r="B505" s="62"/>
      <c r="C505" s="14"/>
      <c r="D505" s="15"/>
      <c r="E505" s="26"/>
      <c r="F505" s="66"/>
      <c r="G505" s="25"/>
    </row>
    <row r="506" spans="1:8">
      <c r="A506" s="5"/>
      <c r="B506" s="50" t="s">
        <v>701</v>
      </c>
      <c r="C506" s="14" t="s">
        <v>485</v>
      </c>
      <c r="D506" s="22" t="s">
        <v>109</v>
      </c>
      <c r="E506" s="26"/>
      <c r="F506" s="63"/>
      <c r="G506" s="25">
        <f>IF(D506="","",E506*F506)</f>
        <v>0</v>
      </c>
    </row>
    <row r="507" spans="1:8">
      <c r="A507" s="5"/>
      <c r="B507" s="62"/>
      <c r="C507" s="14"/>
      <c r="D507" s="15"/>
      <c r="E507" s="26"/>
      <c r="F507" s="16"/>
      <c r="G507" s="25" t="str">
        <f>IF(D507="","",E507*F507)</f>
        <v/>
      </c>
    </row>
    <row r="508" spans="1:8">
      <c r="A508" s="5"/>
      <c r="B508" s="50" t="s">
        <v>311</v>
      </c>
      <c r="C508" s="14" t="s">
        <v>486</v>
      </c>
      <c r="D508" s="22" t="s">
        <v>109</v>
      </c>
      <c r="E508" s="26"/>
      <c r="F508" s="66"/>
      <c r="G508" s="25">
        <f>IF(D508="","",E508*F508)</f>
        <v>0</v>
      </c>
    </row>
    <row r="509" spans="1:8">
      <c r="A509" s="5"/>
      <c r="B509" s="50"/>
      <c r="C509" s="14"/>
      <c r="D509" s="22"/>
      <c r="E509" s="26"/>
      <c r="F509" s="66"/>
      <c r="G509" s="25"/>
    </row>
    <row r="510" spans="1:8">
      <c r="A510" s="5"/>
      <c r="B510" s="62" t="s">
        <v>313</v>
      </c>
      <c r="C510" s="14" t="s">
        <v>486</v>
      </c>
      <c r="D510" s="15"/>
      <c r="E510" s="26"/>
      <c r="F510" s="66"/>
      <c r="G510" s="25"/>
    </row>
    <row r="511" spans="1:8">
      <c r="A511" s="5"/>
      <c r="B511" s="50"/>
      <c r="C511" s="14"/>
      <c r="D511" s="15"/>
      <c r="E511" s="15"/>
      <c r="F511" s="16"/>
      <c r="G511" s="17" t="str">
        <f t="shared" ref="G511:G518" si="13">IF(D511="","",E511*F511)</f>
        <v/>
      </c>
      <c r="H511" s="1"/>
    </row>
    <row r="512" spans="1:8">
      <c r="A512" s="5"/>
      <c r="B512" s="92" t="s">
        <v>702</v>
      </c>
      <c r="C512" s="14" t="s">
        <v>703</v>
      </c>
      <c r="D512" s="22"/>
      <c r="E512" s="15"/>
      <c r="F512" s="16"/>
      <c r="G512" s="17" t="str">
        <f t="shared" si="13"/>
        <v/>
      </c>
      <c r="H512" s="1"/>
    </row>
    <row r="513" spans="1:8">
      <c r="A513" s="5"/>
      <c r="B513" s="50"/>
      <c r="C513" s="14"/>
      <c r="D513" s="15"/>
      <c r="E513" s="15"/>
      <c r="F513" s="16"/>
      <c r="G513" s="17" t="str">
        <f t="shared" si="13"/>
        <v/>
      </c>
      <c r="H513" s="1"/>
    </row>
    <row r="514" spans="1:8">
      <c r="A514" s="5"/>
      <c r="B514" s="50" t="s">
        <v>704</v>
      </c>
      <c r="C514" s="14" t="s">
        <v>705</v>
      </c>
      <c r="D514" s="22" t="s">
        <v>109</v>
      </c>
      <c r="E514" s="15"/>
      <c r="F514" s="16"/>
      <c r="G514" s="17">
        <f t="shared" si="13"/>
        <v>0</v>
      </c>
      <c r="H514" s="1"/>
    </row>
    <row r="515" spans="1:8">
      <c r="A515" s="5"/>
      <c r="B515" s="62"/>
      <c r="C515" s="14"/>
      <c r="D515" s="15"/>
      <c r="E515" s="15"/>
      <c r="F515" s="16"/>
      <c r="G515" s="17" t="str">
        <f t="shared" si="13"/>
        <v/>
      </c>
      <c r="H515" s="1"/>
    </row>
    <row r="516" spans="1:8">
      <c r="A516" s="5"/>
      <c r="B516" s="50" t="s">
        <v>706</v>
      </c>
      <c r="C516" s="14" t="s">
        <v>705</v>
      </c>
      <c r="D516" s="22" t="s">
        <v>109</v>
      </c>
      <c r="E516" s="23"/>
      <c r="F516" s="24"/>
      <c r="G516" s="25">
        <f t="shared" si="13"/>
        <v>0</v>
      </c>
      <c r="H516" s="1"/>
    </row>
    <row r="517" spans="1:8">
      <c r="A517" s="5"/>
      <c r="B517" s="62"/>
      <c r="C517" s="14"/>
      <c r="D517" s="15"/>
      <c r="E517" s="26"/>
      <c r="F517" s="16"/>
      <c r="G517" s="25" t="str">
        <f t="shared" si="13"/>
        <v/>
      </c>
      <c r="H517" s="1"/>
    </row>
    <row r="518" spans="1:8">
      <c r="A518" s="5"/>
      <c r="B518" s="50" t="s">
        <v>707</v>
      </c>
      <c r="C518" s="14" t="s">
        <v>705</v>
      </c>
      <c r="D518" s="22" t="s">
        <v>109</v>
      </c>
      <c r="E518" s="26"/>
      <c r="F518" s="63"/>
      <c r="G518" s="25">
        <f t="shared" si="13"/>
        <v>0</v>
      </c>
      <c r="H518" s="1"/>
    </row>
    <row r="519" spans="1:8">
      <c r="A519" s="5"/>
      <c r="B519" s="50"/>
      <c r="C519" s="14"/>
      <c r="D519" s="22"/>
      <c r="E519" s="26"/>
      <c r="F519" s="63"/>
      <c r="G519" s="25"/>
      <c r="H519" s="1"/>
    </row>
    <row r="520" spans="1:8">
      <c r="A520" s="5"/>
      <c r="B520" s="50" t="s">
        <v>708</v>
      </c>
      <c r="C520" s="14" t="s">
        <v>508</v>
      </c>
      <c r="D520" s="22" t="s">
        <v>109</v>
      </c>
      <c r="E520" s="26"/>
      <c r="F520" s="63"/>
      <c r="G520" s="25">
        <f>IF(D520="","",E520*F520)</f>
        <v>0</v>
      </c>
      <c r="H520" s="1"/>
    </row>
    <row r="521" spans="1:8">
      <c r="A521" s="5"/>
      <c r="B521" s="62"/>
      <c r="C521" s="14"/>
      <c r="D521" s="15"/>
      <c r="E521" s="26"/>
      <c r="F521" s="16"/>
      <c r="G521" s="25" t="str">
        <f>IF(D521="","",E521*F521)</f>
        <v/>
      </c>
      <c r="H521" s="1"/>
    </row>
    <row r="522" spans="1:8">
      <c r="A522" s="5"/>
      <c r="B522" s="62"/>
      <c r="C522" s="14"/>
      <c r="D522" s="15"/>
      <c r="E522" s="26"/>
      <c r="F522" s="16"/>
      <c r="G522" s="25"/>
      <c r="H522" s="1"/>
    </row>
    <row r="523" spans="1:8" s="28" customFormat="1" ht="19.5" customHeight="1">
      <c r="B523" s="151" t="str">
        <f>$B$10</f>
        <v>C2.3</v>
      </c>
      <c r="C523" s="30" t="s">
        <v>80</v>
      </c>
      <c r="D523" s="31"/>
      <c r="E523" s="32"/>
      <c r="F523" s="31"/>
      <c r="G523" s="33">
        <f>SUM(G470:G522)</f>
        <v>0</v>
      </c>
      <c r="H523" s="34"/>
    </row>
    <row r="524" spans="1:8">
      <c r="B524" s="661" t="str">
        <f>Client1</f>
        <v>Province of KwaZulu-Natal</v>
      </c>
      <c r="C524" s="661"/>
      <c r="D524" s="661"/>
      <c r="E524" s="659" t="str">
        <f>"Contract No. "&amp;ContractNo</f>
        <v>Contract No. ZNB02213/0000/00/HOD/INF/23/T</v>
      </c>
      <c r="F524" s="659"/>
      <c r="G524" s="659"/>
    </row>
    <row r="525" spans="1:8">
      <c r="B525" s="661" t="str">
        <f>Client2</f>
        <v>Department of Transport</v>
      </c>
      <c r="C525" s="661"/>
      <c r="D525" s="661"/>
      <c r="E525" s="659"/>
      <c r="F525" s="659"/>
      <c r="G525" s="659"/>
    </row>
    <row r="526" spans="1:8">
      <c r="B526" s="662"/>
      <c r="C526" s="662"/>
      <c r="D526" s="662"/>
      <c r="E526" s="660"/>
      <c r="F526" s="660"/>
      <c r="G526" s="660"/>
    </row>
    <row r="527" spans="1:8">
      <c r="B527" s="670" t="s">
        <v>148</v>
      </c>
      <c r="C527" s="671"/>
      <c r="D527" s="671"/>
      <c r="E527" s="671"/>
      <c r="F527" s="671"/>
      <c r="G527" s="673" t="str">
        <f>$G$4</f>
        <v>CHAPTER C2.3</v>
      </c>
      <c r="H527" s="6"/>
    </row>
    <row r="528" spans="1:8">
      <c r="B528" s="663" t="str">
        <f>ContractDescription</f>
        <v>THE CONSTRUCTION OF MKUZE RIVER BRIDGE NO.3801 AT KM 27+440 ON MAIN ROAD P52-3 IN ZULULAND UNDER EMPANGENI REGION.</v>
      </c>
      <c r="C528" s="664"/>
      <c r="D528" s="664"/>
      <c r="E528" s="664"/>
      <c r="F528" s="664"/>
      <c r="G528" s="659"/>
      <c r="H528" s="8"/>
    </row>
    <row r="529" spans="1:8">
      <c r="B529" s="663"/>
      <c r="C529" s="664"/>
      <c r="D529" s="664"/>
      <c r="E529" s="664"/>
      <c r="F529" s="664"/>
      <c r="G529" s="659"/>
      <c r="H529" s="8"/>
    </row>
    <row r="530" spans="1:8">
      <c r="B530" s="665"/>
      <c r="C530" s="666"/>
      <c r="D530" s="666"/>
      <c r="E530" s="666"/>
      <c r="F530" s="666"/>
      <c r="G530" s="660"/>
      <c r="H530" s="8"/>
    </row>
    <row r="531" spans="1:8" s="9" customFormat="1" ht="24.95" customHeight="1">
      <c r="B531" s="76" t="s">
        <v>49</v>
      </c>
      <c r="C531" s="11" t="s">
        <v>50</v>
      </c>
      <c r="D531" s="11" t="s">
        <v>51</v>
      </c>
      <c r="E531" s="11" t="s">
        <v>53</v>
      </c>
      <c r="F531" s="11" t="s">
        <v>54</v>
      </c>
      <c r="G531" s="11" t="s">
        <v>55</v>
      </c>
      <c r="H531" s="12"/>
    </row>
    <row r="532" spans="1:8" s="28" customFormat="1" ht="20.100000000000001" customHeight="1">
      <c r="B532" s="82"/>
      <c r="C532" s="30" t="s">
        <v>149</v>
      </c>
      <c r="D532" s="31"/>
      <c r="E532" s="32"/>
      <c r="F532" s="31"/>
      <c r="G532" s="33">
        <f>G523</f>
        <v>0</v>
      </c>
      <c r="H532" s="34"/>
    </row>
    <row r="533" spans="1:8">
      <c r="A533" s="5"/>
      <c r="B533" s="62"/>
      <c r="C533" s="14"/>
      <c r="D533" s="15"/>
      <c r="E533" s="26"/>
      <c r="F533" s="16"/>
      <c r="G533" s="25"/>
      <c r="H533" s="1"/>
    </row>
    <row r="534" spans="1:8" ht="25.5">
      <c r="A534" s="5"/>
      <c r="B534" s="50" t="s">
        <v>709</v>
      </c>
      <c r="C534" s="14" t="s">
        <v>710</v>
      </c>
      <c r="D534" s="22"/>
      <c r="E534" s="26"/>
      <c r="F534" s="66"/>
      <c r="G534" s="25" t="str">
        <f t="shared" ref="G534:G548" si="14">IF(D534="","",E534*F534)</f>
        <v/>
      </c>
      <c r="H534" s="1"/>
    </row>
    <row r="535" spans="1:8">
      <c r="A535" s="5"/>
      <c r="B535" s="50"/>
      <c r="C535" s="14"/>
      <c r="D535" s="15"/>
      <c r="E535" s="26"/>
      <c r="F535" s="66"/>
      <c r="G535" s="25" t="str">
        <f t="shared" si="14"/>
        <v/>
      </c>
      <c r="H535" s="1"/>
    </row>
    <row r="536" spans="1:8">
      <c r="A536" s="5"/>
      <c r="B536" s="50" t="s">
        <v>711</v>
      </c>
      <c r="C536" s="148" t="s">
        <v>712</v>
      </c>
      <c r="D536" s="22"/>
      <c r="E536" s="26"/>
      <c r="F536" s="68"/>
      <c r="G536" s="25" t="str">
        <f t="shared" si="14"/>
        <v/>
      </c>
      <c r="H536" s="1"/>
    </row>
    <row r="537" spans="1:8">
      <c r="A537" s="5"/>
      <c r="B537" s="62"/>
      <c r="C537" s="14"/>
      <c r="D537" s="15"/>
      <c r="E537" s="26"/>
      <c r="F537" s="66"/>
      <c r="G537" s="25" t="str">
        <f t="shared" si="14"/>
        <v/>
      </c>
      <c r="H537" s="1"/>
    </row>
    <row r="538" spans="1:8" ht="25.5">
      <c r="A538" s="5"/>
      <c r="B538" s="50" t="s">
        <v>311</v>
      </c>
      <c r="C538" s="14" t="s">
        <v>602</v>
      </c>
      <c r="D538" s="22" t="s">
        <v>109</v>
      </c>
      <c r="E538" s="26"/>
      <c r="F538" s="63"/>
      <c r="G538" s="25">
        <f t="shared" si="14"/>
        <v>0</v>
      </c>
      <c r="H538" s="1"/>
    </row>
    <row r="539" spans="1:8">
      <c r="A539" s="5"/>
      <c r="B539" s="62"/>
      <c r="C539" s="14"/>
      <c r="D539" s="15"/>
      <c r="E539" s="26"/>
      <c r="F539" s="66"/>
      <c r="G539" s="25" t="str">
        <f t="shared" si="14"/>
        <v/>
      </c>
      <c r="H539" s="1"/>
    </row>
    <row r="540" spans="1:8" ht="25.5">
      <c r="A540" s="5"/>
      <c r="B540" s="50" t="s">
        <v>313</v>
      </c>
      <c r="C540" s="14" t="s">
        <v>602</v>
      </c>
      <c r="D540" s="22" t="s">
        <v>109</v>
      </c>
      <c r="E540" s="26"/>
      <c r="F540" s="16"/>
      <c r="G540" s="25">
        <f t="shared" si="14"/>
        <v>0</v>
      </c>
      <c r="H540" s="1"/>
    </row>
    <row r="541" spans="1:8">
      <c r="A541" s="5"/>
      <c r="B541" s="62"/>
      <c r="C541" s="14"/>
      <c r="D541" s="15"/>
      <c r="E541" s="26"/>
      <c r="F541" s="16"/>
      <c r="G541" s="25" t="str">
        <f t="shared" si="14"/>
        <v/>
      </c>
      <c r="H541" s="1"/>
    </row>
    <row r="542" spans="1:8">
      <c r="A542" s="5"/>
      <c r="B542" s="50" t="s">
        <v>713</v>
      </c>
      <c r="C542" s="14" t="s">
        <v>714</v>
      </c>
      <c r="D542" s="22"/>
      <c r="E542" s="26"/>
      <c r="F542" s="68"/>
      <c r="G542" s="25" t="str">
        <f t="shared" si="14"/>
        <v/>
      </c>
      <c r="H542" s="1"/>
    </row>
    <row r="543" spans="1:8">
      <c r="A543" s="5"/>
      <c r="B543" s="62"/>
      <c r="C543" s="14"/>
      <c r="D543" s="15"/>
      <c r="E543" s="26"/>
      <c r="F543" s="68"/>
      <c r="G543" s="25" t="str">
        <f t="shared" si="14"/>
        <v/>
      </c>
      <c r="H543" s="1"/>
    </row>
    <row r="544" spans="1:8">
      <c r="A544" s="5"/>
      <c r="B544" s="50" t="s">
        <v>715</v>
      </c>
      <c r="C544" s="14" t="s">
        <v>716</v>
      </c>
      <c r="D544" s="22" t="s">
        <v>335</v>
      </c>
      <c r="E544" s="26"/>
      <c r="F544" s="63"/>
      <c r="G544" s="25">
        <f t="shared" si="14"/>
        <v>0</v>
      </c>
      <c r="H544" s="1"/>
    </row>
    <row r="545" spans="1:8">
      <c r="A545" s="5"/>
      <c r="B545" s="62"/>
      <c r="C545" s="14"/>
      <c r="D545" s="15"/>
      <c r="E545" s="26"/>
      <c r="F545" s="66"/>
      <c r="G545" s="25" t="str">
        <f t="shared" si="14"/>
        <v/>
      </c>
      <c r="H545" s="1"/>
    </row>
    <row r="546" spans="1:8">
      <c r="A546" s="5"/>
      <c r="B546" s="50" t="s">
        <v>717</v>
      </c>
      <c r="C546" s="14" t="s">
        <v>716</v>
      </c>
      <c r="D546" s="22" t="s">
        <v>335</v>
      </c>
      <c r="E546" s="26"/>
      <c r="F546" s="16"/>
      <c r="G546" s="25">
        <f t="shared" si="14"/>
        <v>0</v>
      </c>
      <c r="H546" s="1"/>
    </row>
    <row r="547" spans="1:8">
      <c r="A547" s="5"/>
      <c r="B547" s="62"/>
      <c r="C547" s="14"/>
      <c r="D547" s="15"/>
      <c r="E547" s="26"/>
      <c r="F547" s="27"/>
      <c r="G547" s="25" t="str">
        <f t="shared" si="14"/>
        <v/>
      </c>
      <c r="H547" s="1"/>
    </row>
    <row r="548" spans="1:8">
      <c r="A548" s="5"/>
      <c r="B548" s="50" t="s">
        <v>718</v>
      </c>
      <c r="C548" s="14" t="s">
        <v>508</v>
      </c>
      <c r="D548" s="22" t="s">
        <v>335</v>
      </c>
      <c r="E548" s="26"/>
      <c r="F548" s="68"/>
      <c r="G548" s="25">
        <f t="shared" si="14"/>
        <v>0</v>
      </c>
      <c r="H548" s="1"/>
    </row>
    <row r="549" spans="1:8">
      <c r="A549" s="5"/>
      <c r="B549" s="50"/>
      <c r="C549" s="14"/>
      <c r="D549" s="22"/>
      <c r="E549" s="26"/>
      <c r="F549" s="68"/>
      <c r="G549" s="25"/>
      <c r="H549" s="1"/>
    </row>
    <row r="550" spans="1:8">
      <c r="A550" s="5"/>
      <c r="B550" s="50"/>
      <c r="C550" s="14"/>
      <c r="D550" s="22"/>
      <c r="E550" s="26"/>
      <c r="F550" s="68"/>
      <c r="G550" s="25"/>
      <c r="H550" s="1"/>
    </row>
    <row r="551" spans="1:8">
      <c r="A551" s="5"/>
      <c r="B551" s="50"/>
      <c r="C551" s="14"/>
      <c r="D551" s="22"/>
      <c r="E551" s="26"/>
      <c r="F551" s="68"/>
      <c r="G551" s="25"/>
      <c r="H551" s="1"/>
    </row>
    <row r="552" spans="1:8">
      <c r="A552" s="5"/>
      <c r="B552" s="50"/>
      <c r="C552" s="14"/>
      <c r="D552" s="22"/>
      <c r="E552" s="26"/>
      <c r="F552" s="68"/>
      <c r="G552" s="25"/>
      <c r="H552" s="1"/>
    </row>
    <row r="553" spans="1:8">
      <c r="A553" s="5"/>
      <c r="B553" s="50"/>
      <c r="C553" s="14"/>
      <c r="D553" s="22"/>
      <c r="E553" s="26"/>
      <c r="F553" s="68"/>
      <c r="G553" s="25"/>
      <c r="H553" s="1"/>
    </row>
    <row r="554" spans="1:8">
      <c r="A554" s="5"/>
      <c r="B554" s="50"/>
      <c r="C554" s="14"/>
      <c r="D554" s="22"/>
      <c r="E554" s="26"/>
      <c r="F554" s="68"/>
      <c r="G554" s="25"/>
      <c r="H554" s="1"/>
    </row>
    <row r="555" spans="1:8">
      <c r="A555" s="5"/>
      <c r="B555" s="50"/>
      <c r="C555" s="14"/>
      <c r="D555" s="22"/>
      <c r="E555" s="26"/>
      <c r="F555" s="68"/>
      <c r="G555" s="25"/>
      <c r="H555" s="1"/>
    </row>
    <row r="556" spans="1:8">
      <c r="A556" s="5"/>
      <c r="B556" s="50"/>
      <c r="C556" s="14"/>
      <c r="D556" s="22"/>
      <c r="E556" s="26"/>
      <c r="F556" s="68"/>
      <c r="G556" s="25"/>
      <c r="H556" s="1"/>
    </row>
    <row r="557" spans="1:8">
      <c r="A557" s="5"/>
      <c r="B557" s="50"/>
      <c r="C557" s="14"/>
      <c r="D557" s="22"/>
      <c r="E557" s="26"/>
      <c r="F557" s="68"/>
      <c r="G557" s="25"/>
      <c r="H557" s="1"/>
    </row>
    <row r="558" spans="1:8">
      <c r="A558" s="5"/>
      <c r="B558" s="50"/>
      <c r="C558" s="14"/>
      <c r="D558" s="22"/>
      <c r="E558" s="26"/>
      <c r="F558" s="68"/>
      <c r="G558" s="25"/>
      <c r="H558" s="1"/>
    </row>
    <row r="559" spans="1:8">
      <c r="A559" s="5"/>
      <c r="B559" s="50"/>
      <c r="C559" s="14"/>
      <c r="D559" s="22"/>
      <c r="E559" s="26"/>
      <c r="F559" s="68"/>
      <c r="G559" s="25"/>
      <c r="H559" s="1"/>
    </row>
    <row r="560" spans="1:8">
      <c r="A560" s="5"/>
      <c r="B560" s="50"/>
      <c r="C560" s="14"/>
      <c r="D560" s="22"/>
      <c r="E560" s="26"/>
      <c r="F560" s="68"/>
      <c r="G560" s="25"/>
      <c r="H560" s="1"/>
    </row>
    <row r="561" spans="1:8">
      <c r="A561" s="5"/>
      <c r="B561" s="50"/>
      <c r="C561" s="14"/>
      <c r="D561" s="22"/>
      <c r="E561" s="26"/>
      <c r="F561" s="68"/>
      <c r="G561" s="25"/>
      <c r="H561" s="1"/>
    </row>
    <row r="562" spans="1:8">
      <c r="A562" s="5"/>
      <c r="B562" s="50"/>
      <c r="C562" s="14"/>
      <c r="D562" s="22"/>
      <c r="E562" s="26"/>
      <c r="F562" s="68"/>
      <c r="G562" s="25"/>
      <c r="H562" s="1"/>
    </row>
    <row r="563" spans="1:8">
      <c r="A563" s="5"/>
      <c r="B563" s="50"/>
      <c r="C563" s="14"/>
      <c r="D563" s="22"/>
      <c r="E563" s="26"/>
      <c r="F563" s="68"/>
      <c r="G563" s="25"/>
      <c r="H563" s="1"/>
    </row>
    <row r="564" spans="1:8">
      <c r="A564" s="5"/>
      <c r="B564" s="50"/>
      <c r="C564" s="14"/>
      <c r="D564" s="22"/>
      <c r="E564" s="26"/>
      <c r="F564" s="68"/>
      <c r="G564" s="25"/>
      <c r="H564" s="1"/>
    </row>
    <row r="565" spans="1:8">
      <c r="A565" s="5"/>
      <c r="B565" s="50"/>
      <c r="C565" s="14"/>
      <c r="D565" s="22"/>
      <c r="E565" s="26"/>
      <c r="F565" s="68"/>
      <c r="G565" s="25"/>
      <c r="H565" s="1"/>
    </row>
    <row r="566" spans="1:8">
      <c r="A566" s="5"/>
      <c r="B566" s="50"/>
      <c r="C566" s="14"/>
      <c r="D566" s="22"/>
      <c r="E566" s="26"/>
      <c r="F566" s="68"/>
      <c r="G566" s="25"/>
      <c r="H566" s="1"/>
    </row>
    <row r="567" spans="1:8">
      <c r="A567" s="5"/>
      <c r="B567" s="50"/>
      <c r="C567" s="14"/>
      <c r="D567" s="22"/>
      <c r="E567" s="26"/>
      <c r="F567" s="68"/>
      <c r="G567" s="25"/>
      <c r="H567" s="1"/>
    </row>
    <row r="568" spans="1:8">
      <c r="A568" s="5"/>
      <c r="B568" s="50"/>
      <c r="C568" s="14"/>
      <c r="D568" s="22"/>
      <c r="E568" s="26"/>
      <c r="F568" s="68"/>
      <c r="G568" s="25"/>
      <c r="H568" s="1"/>
    </row>
    <row r="569" spans="1:8">
      <c r="A569" s="5"/>
      <c r="B569" s="50"/>
      <c r="C569" s="14"/>
      <c r="D569" s="22"/>
      <c r="E569" s="26"/>
      <c r="F569" s="68"/>
      <c r="G569" s="25"/>
      <c r="H569" s="1"/>
    </row>
    <row r="570" spans="1:8">
      <c r="A570" s="5"/>
      <c r="B570" s="50"/>
      <c r="C570" s="14"/>
      <c r="D570" s="22"/>
      <c r="E570" s="26"/>
      <c r="F570" s="68"/>
      <c r="G570" s="25"/>
      <c r="H570" s="1"/>
    </row>
    <row r="571" spans="1:8">
      <c r="A571" s="5"/>
      <c r="B571" s="50"/>
      <c r="C571" s="14"/>
      <c r="D571" s="22"/>
      <c r="E571" s="26"/>
      <c r="F571" s="68"/>
      <c r="G571" s="25"/>
      <c r="H571" s="1"/>
    </row>
    <row r="572" spans="1:8">
      <c r="A572" s="5"/>
      <c r="B572" s="50"/>
      <c r="C572" s="14"/>
      <c r="D572" s="22"/>
      <c r="E572" s="26"/>
      <c r="F572" s="68"/>
      <c r="G572" s="25"/>
      <c r="H572" s="1"/>
    </row>
    <row r="573" spans="1:8">
      <c r="A573" s="5"/>
      <c r="B573" s="50"/>
      <c r="C573" s="14"/>
      <c r="D573" s="22"/>
      <c r="E573" s="26"/>
      <c r="F573" s="68"/>
      <c r="G573" s="25"/>
      <c r="H573" s="1"/>
    </row>
    <row r="574" spans="1:8">
      <c r="A574" s="5"/>
      <c r="B574" s="50"/>
      <c r="C574" s="14"/>
      <c r="D574" s="22"/>
      <c r="E574" s="26"/>
      <c r="F574" s="68"/>
      <c r="G574" s="25"/>
      <c r="H574" s="1"/>
    </row>
    <row r="575" spans="1:8">
      <c r="A575" s="5"/>
      <c r="B575" s="50"/>
      <c r="C575" s="14"/>
      <c r="D575" s="22"/>
      <c r="E575" s="26"/>
      <c r="F575" s="68"/>
      <c r="G575" s="25"/>
      <c r="H575" s="1"/>
    </row>
    <row r="576" spans="1:8">
      <c r="A576" s="5"/>
      <c r="B576" s="50"/>
      <c r="C576" s="14"/>
      <c r="D576" s="22"/>
      <c r="E576" s="26"/>
      <c r="F576" s="68"/>
      <c r="G576" s="25"/>
      <c r="H576" s="1"/>
    </row>
    <row r="577" spans="1:8">
      <c r="A577" s="5"/>
      <c r="B577" s="50"/>
      <c r="C577" s="14"/>
      <c r="D577" s="22"/>
      <c r="E577" s="26"/>
      <c r="F577" s="68"/>
      <c r="G577" s="25"/>
      <c r="H577" s="1"/>
    </row>
    <row r="578" spans="1:8">
      <c r="A578" s="5"/>
      <c r="B578" s="50"/>
      <c r="C578" s="14"/>
      <c r="D578" s="22"/>
      <c r="E578" s="26"/>
      <c r="F578" s="68"/>
      <c r="G578" s="25"/>
      <c r="H578" s="1"/>
    </row>
    <row r="579" spans="1:8">
      <c r="A579" s="5"/>
      <c r="B579" s="50"/>
      <c r="C579" s="14"/>
      <c r="D579" s="22"/>
      <c r="E579" s="26"/>
      <c r="F579" s="68"/>
      <c r="G579" s="25"/>
      <c r="H579" s="1"/>
    </row>
    <row r="580" spans="1:8">
      <c r="A580" s="5"/>
      <c r="B580" s="50"/>
      <c r="C580" s="14"/>
      <c r="D580" s="22"/>
      <c r="E580" s="26"/>
      <c r="F580" s="68"/>
      <c r="G580" s="25"/>
      <c r="H580" s="1"/>
    </row>
    <row r="581" spans="1:8">
      <c r="A581" s="5"/>
      <c r="B581" s="50"/>
      <c r="C581" s="14"/>
      <c r="D581" s="22"/>
      <c r="E581" s="26"/>
      <c r="F581" s="68"/>
      <c r="G581" s="25"/>
      <c r="H581" s="1"/>
    </row>
    <row r="582" spans="1:8">
      <c r="A582" s="5"/>
      <c r="B582" s="50"/>
      <c r="C582" s="14"/>
      <c r="D582" s="22"/>
      <c r="E582" s="26"/>
      <c r="F582" s="68"/>
      <c r="G582" s="25"/>
      <c r="H582" s="1"/>
    </row>
    <row r="583" spans="1:8">
      <c r="A583" s="5"/>
      <c r="B583" s="50"/>
      <c r="C583" s="14"/>
      <c r="D583" s="22"/>
      <c r="E583" s="26"/>
      <c r="F583" s="68"/>
      <c r="G583" s="25"/>
      <c r="H583" s="1"/>
    </row>
    <row r="584" spans="1:8">
      <c r="A584" s="5"/>
      <c r="B584" s="50"/>
      <c r="C584" s="14"/>
      <c r="D584" s="22"/>
      <c r="E584" s="26"/>
      <c r="F584" s="68"/>
      <c r="G584" s="25"/>
      <c r="H584" s="1"/>
    </row>
    <row r="585" spans="1:8">
      <c r="A585" s="5"/>
      <c r="B585" s="50"/>
      <c r="C585" s="14"/>
      <c r="D585" s="22"/>
      <c r="E585" s="26"/>
      <c r="F585" s="68"/>
      <c r="G585" s="25"/>
      <c r="H585" s="1"/>
    </row>
    <row r="586" spans="1:8">
      <c r="A586" s="5"/>
      <c r="B586" s="50"/>
      <c r="C586" s="14"/>
      <c r="D586" s="22"/>
      <c r="E586" s="26"/>
      <c r="F586" s="68"/>
      <c r="G586" s="25"/>
      <c r="H586" s="1"/>
    </row>
    <row r="587" spans="1:8">
      <c r="A587" s="5"/>
      <c r="B587" s="50"/>
      <c r="C587" s="14"/>
      <c r="D587" s="22"/>
      <c r="E587" s="26"/>
      <c r="F587" s="68"/>
      <c r="G587" s="25"/>
      <c r="H587" s="1"/>
    </row>
    <row r="588" spans="1:8">
      <c r="A588" s="5"/>
      <c r="B588" s="50"/>
      <c r="C588" s="14"/>
      <c r="D588" s="22"/>
      <c r="E588" s="26"/>
      <c r="F588" s="68"/>
      <c r="G588" s="25"/>
      <c r="H588" s="1"/>
    </row>
    <row r="589" spans="1:8">
      <c r="A589" s="5"/>
      <c r="B589" s="50"/>
      <c r="C589" s="14"/>
      <c r="D589" s="22"/>
      <c r="E589" s="26"/>
      <c r="F589" s="68"/>
      <c r="G589" s="25"/>
      <c r="H589" s="1"/>
    </row>
    <row r="590" spans="1:8">
      <c r="A590" s="5"/>
      <c r="B590" s="50"/>
      <c r="C590" s="14"/>
      <c r="D590" s="22"/>
      <c r="E590" s="26"/>
      <c r="F590" s="68"/>
      <c r="G590" s="25"/>
      <c r="H590" s="1"/>
    </row>
    <row r="591" spans="1:8" s="28" customFormat="1" ht="24.95" customHeight="1">
      <c r="B591" s="90" t="str">
        <f>$B$10</f>
        <v>C2.3</v>
      </c>
      <c r="C591" s="30" t="s">
        <v>94</v>
      </c>
      <c r="D591" s="31"/>
      <c r="E591" s="32"/>
      <c r="F591" s="31"/>
      <c r="G591" s="33">
        <f>SUM(G532:G590)</f>
        <v>0</v>
      </c>
      <c r="H591" s="34"/>
    </row>
  </sheetData>
  <mergeCells count="60">
    <mergeCell ref="B527:F527"/>
    <mergeCell ref="G527:G530"/>
    <mergeCell ref="B528:F530"/>
    <mergeCell ref="B465:F465"/>
    <mergeCell ref="G465:G468"/>
    <mergeCell ref="B466:F468"/>
    <mergeCell ref="B524:D524"/>
    <mergeCell ref="E524:G526"/>
    <mergeCell ref="B525:D525"/>
    <mergeCell ref="B526:D526"/>
    <mergeCell ref="B399:F399"/>
    <mergeCell ref="G399:G402"/>
    <mergeCell ref="B400:F402"/>
    <mergeCell ref="B462:D462"/>
    <mergeCell ref="E462:G464"/>
    <mergeCell ref="B463:D463"/>
    <mergeCell ref="B464:D464"/>
    <mergeCell ref="B336:F336"/>
    <mergeCell ref="G336:G339"/>
    <mergeCell ref="B337:F339"/>
    <mergeCell ref="B396:D396"/>
    <mergeCell ref="E396:G398"/>
    <mergeCell ref="B397:D397"/>
    <mergeCell ref="B398:D398"/>
    <mergeCell ref="B271:F271"/>
    <mergeCell ref="G271:G274"/>
    <mergeCell ref="B272:F274"/>
    <mergeCell ref="B333:D333"/>
    <mergeCell ref="E333:G335"/>
    <mergeCell ref="B334:D334"/>
    <mergeCell ref="B335:D335"/>
    <mergeCell ref="B208:F208"/>
    <mergeCell ref="G208:G211"/>
    <mergeCell ref="B209:F211"/>
    <mergeCell ref="B268:D268"/>
    <mergeCell ref="E268:G270"/>
    <mergeCell ref="B269:D269"/>
    <mergeCell ref="B270:D270"/>
    <mergeCell ref="B142:F142"/>
    <mergeCell ref="G142:G145"/>
    <mergeCell ref="B143:F145"/>
    <mergeCell ref="B205:D205"/>
    <mergeCell ref="E205:G207"/>
    <mergeCell ref="B206:D206"/>
    <mergeCell ref="B207:D207"/>
    <mergeCell ref="B79:F79"/>
    <mergeCell ref="G79:G82"/>
    <mergeCell ref="B80:F82"/>
    <mergeCell ref="B139:D139"/>
    <mergeCell ref="E139:G141"/>
    <mergeCell ref="B140:D140"/>
    <mergeCell ref="B141:D141"/>
    <mergeCell ref="E1:G1"/>
    <mergeCell ref="G4:G7"/>
    <mergeCell ref="B4:F4"/>
    <mergeCell ref="B5:F7"/>
    <mergeCell ref="B76:D76"/>
    <mergeCell ref="E76:G78"/>
    <mergeCell ref="B77:D77"/>
    <mergeCell ref="B78:D78"/>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1">
    <tabColor rgb="FFC00000"/>
    <pageSetUpPr fitToPage="1"/>
  </sheetPr>
  <dimension ref="B1:H75"/>
  <sheetViews>
    <sheetView view="pageBreakPreview" topLeftCell="A34" zoomScaleNormal="125" zoomScaleSheetLayoutView="100" zoomScalePageLayoutView="125" workbookViewId="0">
      <selection activeCell="G75" sqref="G75"/>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ht="12.75" customHeight="1">
      <c r="B4" s="670" t="s">
        <v>148</v>
      </c>
      <c r="C4" s="671"/>
      <c r="D4" s="671"/>
      <c r="E4" s="671"/>
      <c r="F4" s="671"/>
      <c r="G4" s="681" t="str">
        <f>"CHAPTER "&amp;B10</f>
        <v>CHAPTER C2.4</v>
      </c>
      <c r="H4" s="6"/>
    </row>
    <row r="5" spans="2:8" ht="7.5" customHeight="1">
      <c r="B5" s="663" t="str">
        <f>ContractDescription</f>
        <v>THE CONSTRUCTION OF MKUZE RIVER BRIDGE NO.3801 AT KM 27+440 ON MAIN ROAD P52-3 IN ZULULAND UNDER EMPANGENI REGION.</v>
      </c>
      <c r="C5" s="664"/>
      <c r="D5" s="664"/>
      <c r="E5" s="664"/>
      <c r="F5" s="664"/>
      <c r="G5" s="682"/>
      <c r="H5" s="8"/>
    </row>
    <row r="6" spans="2:8" ht="12.75" customHeight="1">
      <c r="B6" s="663"/>
      <c r="C6" s="664"/>
      <c r="D6" s="664"/>
      <c r="E6" s="664"/>
      <c r="F6" s="664"/>
      <c r="G6" s="682"/>
      <c r="H6" s="8"/>
    </row>
    <row r="7" spans="2:8" s="9" customFormat="1" ht="7.5" customHeight="1">
      <c r="B7" s="665"/>
      <c r="C7" s="666"/>
      <c r="D7" s="666"/>
      <c r="E7" s="666"/>
      <c r="F7" s="666"/>
      <c r="G7" s="683"/>
      <c r="H7" s="12"/>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20" si="0">IF(D9="","",E9*F9)</f>
        <v/>
      </c>
      <c r="H9" s="18"/>
    </row>
    <row r="10" spans="2:8">
      <c r="B10" s="74" t="s">
        <v>719</v>
      </c>
      <c r="C10" s="20" t="s">
        <v>720</v>
      </c>
      <c r="D10" s="15"/>
      <c r="E10" s="15"/>
      <c r="F10" s="16"/>
      <c r="G10" s="17" t="str">
        <f t="shared" si="0"/>
        <v/>
      </c>
      <c r="H10" s="18"/>
    </row>
    <row r="11" spans="2:8">
      <c r="B11" s="50"/>
      <c r="C11" s="14"/>
      <c r="D11" s="15"/>
      <c r="E11" s="15"/>
      <c r="F11" s="16"/>
      <c r="G11" s="17" t="str">
        <f t="shared" si="0"/>
        <v/>
      </c>
      <c r="H11" s="18"/>
    </row>
    <row r="12" spans="2:8">
      <c r="B12" s="62" t="s">
        <v>721</v>
      </c>
      <c r="C12" s="14" t="s">
        <v>722</v>
      </c>
      <c r="D12" s="15"/>
      <c r="E12" s="15"/>
      <c r="F12" s="16"/>
      <c r="G12" s="17" t="str">
        <f t="shared" si="0"/>
        <v/>
      </c>
      <c r="H12" s="18"/>
    </row>
    <row r="13" spans="2:8">
      <c r="B13" s="62"/>
      <c r="C13" s="14"/>
      <c r="D13" s="15"/>
      <c r="E13" s="15"/>
      <c r="F13" s="16"/>
      <c r="G13" s="17" t="str">
        <f t="shared" si="0"/>
        <v/>
      </c>
      <c r="H13" s="18"/>
    </row>
    <row r="14" spans="2:8">
      <c r="B14" s="50" t="s">
        <v>431</v>
      </c>
      <c r="C14" s="14" t="s">
        <v>451</v>
      </c>
      <c r="D14" s="22" t="s">
        <v>452</v>
      </c>
      <c r="E14" s="23"/>
      <c r="F14" s="24"/>
      <c r="G14" s="25">
        <f t="shared" si="0"/>
        <v>0</v>
      </c>
      <c r="H14" s="61"/>
    </row>
    <row r="15" spans="2:8">
      <c r="B15" s="62"/>
      <c r="C15" s="14"/>
      <c r="D15" s="15"/>
      <c r="E15" s="26"/>
      <c r="F15" s="16"/>
      <c r="G15" s="25" t="str">
        <f t="shared" si="0"/>
        <v/>
      </c>
      <c r="H15" s="18"/>
    </row>
    <row r="16" spans="2:8">
      <c r="B16" s="50" t="s">
        <v>723</v>
      </c>
      <c r="C16" s="14" t="s">
        <v>454</v>
      </c>
      <c r="D16" s="22" t="s">
        <v>452</v>
      </c>
      <c r="E16" s="26"/>
      <c r="F16" s="63"/>
      <c r="G16" s="25">
        <f t="shared" si="0"/>
        <v>0</v>
      </c>
      <c r="H16" s="18"/>
    </row>
    <row r="17" spans="2:8">
      <c r="B17" s="62"/>
      <c r="C17" s="14"/>
      <c r="D17" s="15"/>
      <c r="E17" s="26"/>
      <c r="F17" s="16"/>
      <c r="G17" s="25" t="str">
        <f t="shared" si="0"/>
        <v/>
      </c>
      <c r="H17" s="64"/>
    </row>
    <row r="18" spans="2:8">
      <c r="B18" s="50" t="s">
        <v>724</v>
      </c>
      <c r="C18" s="148" t="s">
        <v>456</v>
      </c>
      <c r="D18" s="22" t="s">
        <v>452</v>
      </c>
      <c r="E18" s="26"/>
      <c r="F18" s="66"/>
      <c r="G18" s="25">
        <f t="shared" si="0"/>
        <v>0</v>
      </c>
      <c r="H18" s="67"/>
    </row>
    <row r="19" spans="2:8">
      <c r="B19" s="62"/>
      <c r="C19" s="780"/>
      <c r="D19" s="65"/>
      <c r="E19" s="26"/>
      <c r="F19" s="66"/>
      <c r="G19" s="25" t="str">
        <f t="shared" si="0"/>
        <v/>
      </c>
      <c r="H19" s="67"/>
    </row>
    <row r="20" spans="2:8">
      <c r="B20" s="50" t="s">
        <v>725</v>
      </c>
      <c r="C20" s="14" t="s">
        <v>458</v>
      </c>
      <c r="D20" s="22"/>
      <c r="E20" s="26"/>
      <c r="F20" s="68"/>
      <c r="G20" s="25" t="str">
        <f t="shared" si="0"/>
        <v/>
      </c>
      <c r="H20" s="67"/>
    </row>
    <row r="21" spans="2:8">
      <c r="B21" s="50"/>
      <c r="C21" s="148"/>
      <c r="D21" s="22"/>
      <c r="E21" s="26"/>
      <c r="F21" s="68"/>
      <c r="G21" s="25"/>
      <c r="H21" s="67"/>
    </row>
    <row r="22" spans="2:8">
      <c r="B22" s="50" t="s">
        <v>726</v>
      </c>
      <c r="C22" s="148" t="s">
        <v>460</v>
      </c>
      <c r="D22" s="22"/>
      <c r="E22" s="26"/>
      <c r="F22" s="68"/>
      <c r="G22" s="25"/>
      <c r="H22" s="67"/>
    </row>
    <row r="23" spans="2:8">
      <c r="B23" s="62"/>
      <c r="C23" s="780"/>
      <c r="D23" s="65"/>
      <c r="E23" s="26"/>
      <c r="F23" s="66"/>
      <c r="G23" s="25" t="str">
        <f t="shared" ref="G23:G54" si="1">IF(D23="","",E23*F23)</f>
        <v/>
      </c>
      <c r="H23" s="67"/>
    </row>
    <row r="24" spans="2:8">
      <c r="B24" s="50" t="s">
        <v>311</v>
      </c>
      <c r="C24" s="14" t="s">
        <v>727</v>
      </c>
      <c r="D24" s="22" t="s">
        <v>452</v>
      </c>
      <c r="E24" s="26"/>
      <c r="F24" s="63"/>
      <c r="G24" s="25">
        <f t="shared" si="1"/>
        <v>0</v>
      </c>
      <c r="H24" s="67"/>
    </row>
    <row r="25" spans="2:8">
      <c r="B25" s="62"/>
      <c r="C25" s="14"/>
      <c r="D25" s="15"/>
      <c r="E25" s="26"/>
      <c r="F25" s="66"/>
      <c r="G25" s="25" t="str">
        <f t="shared" si="1"/>
        <v/>
      </c>
      <c r="H25" s="67"/>
    </row>
    <row r="26" spans="2:8">
      <c r="B26" s="50" t="s">
        <v>313</v>
      </c>
      <c r="C26" s="148" t="s">
        <v>462</v>
      </c>
      <c r="D26" s="22" t="s">
        <v>452</v>
      </c>
      <c r="E26" s="26"/>
      <c r="F26" s="16"/>
      <c r="G26" s="25">
        <f t="shared" si="1"/>
        <v>0</v>
      </c>
      <c r="H26" s="18"/>
    </row>
    <row r="27" spans="2:8">
      <c r="B27" s="62"/>
      <c r="C27" s="14"/>
      <c r="D27" s="15"/>
      <c r="E27" s="26"/>
      <c r="F27" s="16"/>
      <c r="G27" s="25" t="str">
        <f t="shared" si="1"/>
        <v/>
      </c>
      <c r="H27" s="18"/>
    </row>
    <row r="28" spans="2:8" ht="25.5">
      <c r="B28" s="50" t="s">
        <v>728</v>
      </c>
      <c r="C28" s="14" t="s">
        <v>729</v>
      </c>
      <c r="D28" s="22"/>
      <c r="E28" s="26"/>
      <c r="F28" s="68"/>
      <c r="G28" s="25" t="str">
        <f t="shared" si="1"/>
        <v/>
      </c>
      <c r="H28" s="61"/>
    </row>
    <row r="29" spans="2:8">
      <c r="B29" s="62"/>
      <c r="C29" s="14"/>
      <c r="D29" s="15"/>
      <c r="E29" s="26"/>
      <c r="F29" s="68"/>
      <c r="G29" s="25" t="str">
        <f t="shared" si="1"/>
        <v/>
      </c>
      <c r="H29" s="18"/>
    </row>
    <row r="30" spans="2:8">
      <c r="B30" s="50" t="s">
        <v>730</v>
      </c>
      <c r="C30" s="14" t="s">
        <v>731</v>
      </c>
      <c r="D30" s="22" t="s">
        <v>452</v>
      </c>
      <c r="E30" s="26"/>
      <c r="F30" s="63"/>
      <c r="G30" s="25">
        <f t="shared" si="1"/>
        <v>0</v>
      </c>
      <c r="H30" s="18"/>
    </row>
    <row r="31" spans="2:8">
      <c r="B31" s="62"/>
      <c r="C31" s="14"/>
      <c r="D31" s="15"/>
      <c r="E31" s="26"/>
      <c r="F31" s="27"/>
      <c r="G31" s="25" t="str">
        <f t="shared" si="1"/>
        <v/>
      </c>
      <c r="H31" s="18"/>
    </row>
    <row r="32" spans="2:8" ht="25.5">
      <c r="B32" s="50" t="s">
        <v>732</v>
      </c>
      <c r="C32" s="14" t="s">
        <v>733</v>
      </c>
      <c r="D32" s="22" t="s">
        <v>452</v>
      </c>
      <c r="E32" s="26"/>
      <c r="F32" s="27"/>
      <c r="G32" s="25">
        <f t="shared" si="1"/>
        <v>0</v>
      </c>
      <c r="H32" s="18"/>
    </row>
    <row r="33" spans="2:8">
      <c r="B33" s="62"/>
      <c r="C33" s="14"/>
      <c r="D33" s="15"/>
      <c r="E33" s="26"/>
      <c r="F33" s="27"/>
      <c r="G33" s="25" t="str">
        <f t="shared" si="1"/>
        <v/>
      </c>
      <c r="H33" s="18"/>
    </row>
    <row r="34" spans="2:8" ht="25.5">
      <c r="B34" s="50" t="s">
        <v>734</v>
      </c>
      <c r="C34" s="148" t="s">
        <v>735</v>
      </c>
      <c r="D34" s="22"/>
      <c r="E34" s="26"/>
      <c r="F34" s="68"/>
      <c r="G34" s="25" t="str">
        <f t="shared" si="1"/>
        <v/>
      </c>
      <c r="H34" s="61"/>
    </row>
    <row r="35" spans="2:8">
      <c r="B35" s="62"/>
      <c r="C35" s="14"/>
      <c r="D35" s="15"/>
      <c r="E35" s="26"/>
      <c r="F35" s="27"/>
      <c r="G35" s="25" t="str">
        <f t="shared" si="1"/>
        <v/>
      </c>
      <c r="H35" s="18"/>
    </row>
    <row r="36" spans="2:8">
      <c r="B36" s="50" t="s">
        <v>736</v>
      </c>
      <c r="C36" s="14" t="s">
        <v>737</v>
      </c>
      <c r="D36" s="22" t="s">
        <v>335</v>
      </c>
      <c r="E36" s="26"/>
      <c r="F36" s="63"/>
      <c r="G36" s="25">
        <f t="shared" si="1"/>
        <v>0</v>
      </c>
      <c r="H36" s="18"/>
    </row>
    <row r="37" spans="2:8">
      <c r="B37" s="62"/>
      <c r="C37" s="14"/>
      <c r="D37" s="15"/>
      <c r="E37" s="15"/>
      <c r="F37" s="16"/>
      <c r="G37" s="25" t="str">
        <f t="shared" si="1"/>
        <v/>
      </c>
      <c r="H37" s="18"/>
    </row>
    <row r="38" spans="2:8" ht="25.5">
      <c r="B38" s="50" t="s">
        <v>738</v>
      </c>
      <c r="C38" s="14" t="s">
        <v>739</v>
      </c>
      <c r="D38" s="22" t="s">
        <v>335</v>
      </c>
      <c r="E38" s="15"/>
      <c r="F38" s="68"/>
      <c r="G38" s="25">
        <f t="shared" si="1"/>
        <v>0</v>
      </c>
      <c r="H38" s="18"/>
    </row>
    <row r="39" spans="2:8">
      <c r="B39" s="62"/>
      <c r="C39" s="14"/>
      <c r="D39" s="15"/>
      <c r="E39" s="15"/>
      <c r="F39" s="68"/>
      <c r="G39" s="25" t="str">
        <f t="shared" si="1"/>
        <v/>
      </c>
      <c r="H39" s="18"/>
    </row>
    <row r="40" spans="2:8">
      <c r="B40" s="50" t="s">
        <v>740</v>
      </c>
      <c r="C40" s="148" t="s">
        <v>741</v>
      </c>
      <c r="D40" s="22" t="s">
        <v>335</v>
      </c>
      <c r="E40" s="15"/>
      <c r="F40" s="68"/>
      <c r="G40" s="25">
        <f t="shared" si="1"/>
        <v>0</v>
      </c>
      <c r="H40" s="18"/>
    </row>
    <row r="41" spans="2:8">
      <c r="B41" s="62"/>
      <c r="C41" s="14"/>
      <c r="D41" s="15"/>
      <c r="E41" s="15"/>
      <c r="F41" s="68"/>
      <c r="G41" s="25" t="str">
        <f t="shared" si="1"/>
        <v/>
      </c>
      <c r="H41" s="18"/>
    </row>
    <row r="42" spans="2:8">
      <c r="B42" s="50" t="s">
        <v>742</v>
      </c>
      <c r="C42" s="14" t="s">
        <v>485</v>
      </c>
      <c r="D42" s="22"/>
      <c r="E42" s="15"/>
      <c r="F42" s="71"/>
      <c r="G42" s="25" t="str">
        <f t="shared" si="1"/>
        <v/>
      </c>
      <c r="H42" s="18"/>
    </row>
    <row r="43" spans="2:8">
      <c r="B43" s="62"/>
      <c r="C43" s="14"/>
      <c r="D43" s="15"/>
      <c r="E43" s="15"/>
      <c r="F43" s="68"/>
      <c r="G43" s="25" t="str">
        <f t="shared" si="1"/>
        <v/>
      </c>
      <c r="H43" s="18"/>
    </row>
    <row r="44" spans="2:8">
      <c r="B44" s="50" t="s">
        <v>311</v>
      </c>
      <c r="C44" s="14" t="s">
        <v>486</v>
      </c>
      <c r="D44" s="22" t="s">
        <v>335</v>
      </c>
      <c r="E44" s="65"/>
      <c r="F44" s="68"/>
      <c r="G44" s="25">
        <f t="shared" si="1"/>
        <v>0</v>
      </c>
      <c r="H44" s="67"/>
    </row>
    <row r="45" spans="2:8">
      <c r="B45" s="62"/>
      <c r="C45" s="14"/>
      <c r="D45" s="15"/>
      <c r="E45" s="15"/>
      <c r="F45" s="68"/>
      <c r="G45" s="25" t="str">
        <f t="shared" si="1"/>
        <v/>
      </c>
      <c r="H45" s="18"/>
    </row>
    <row r="46" spans="2:8">
      <c r="B46" s="50" t="s">
        <v>313</v>
      </c>
      <c r="C46" s="148" t="s">
        <v>486</v>
      </c>
      <c r="D46" s="22" t="s">
        <v>109</v>
      </c>
      <c r="E46" s="65"/>
      <c r="F46" s="68"/>
      <c r="G46" s="25">
        <f t="shared" si="1"/>
        <v>0</v>
      </c>
      <c r="H46" s="18"/>
    </row>
    <row r="47" spans="2:8">
      <c r="B47" s="50"/>
      <c r="C47" s="148"/>
      <c r="D47" s="22"/>
      <c r="E47" s="65"/>
      <c r="F47" s="68"/>
      <c r="G47" s="25" t="str">
        <f t="shared" si="1"/>
        <v/>
      </c>
      <c r="H47" s="18"/>
    </row>
    <row r="48" spans="2:8">
      <c r="B48" s="50"/>
      <c r="C48" s="148"/>
      <c r="D48" s="22"/>
      <c r="E48" s="65"/>
      <c r="F48" s="68"/>
      <c r="G48" s="25" t="str">
        <f t="shared" si="1"/>
        <v/>
      </c>
      <c r="H48" s="18"/>
    </row>
    <row r="49" spans="2:8">
      <c r="B49" s="50"/>
      <c r="C49" s="148"/>
      <c r="D49" s="22"/>
      <c r="E49" s="65"/>
      <c r="F49" s="68"/>
      <c r="G49" s="25" t="str">
        <f t="shared" si="1"/>
        <v/>
      </c>
      <c r="H49" s="18"/>
    </row>
    <row r="50" spans="2:8">
      <c r="B50" s="50"/>
      <c r="C50" s="148"/>
      <c r="D50" s="22"/>
      <c r="E50" s="65"/>
      <c r="F50" s="68"/>
      <c r="G50" s="25" t="str">
        <f t="shared" si="1"/>
        <v/>
      </c>
      <c r="H50" s="18"/>
    </row>
    <row r="51" spans="2:8">
      <c r="B51" s="50"/>
      <c r="C51" s="148"/>
      <c r="D51" s="22"/>
      <c r="E51" s="65"/>
      <c r="F51" s="68"/>
      <c r="G51" s="25" t="str">
        <f t="shared" si="1"/>
        <v/>
      </c>
      <c r="H51" s="18"/>
    </row>
    <row r="52" spans="2:8">
      <c r="B52" s="50"/>
      <c r="C52" s="148"/>
      <c r="D52" s="22"/>
      <c r="E52" s="65"/>
      <c r="F52" s="68"/>
      <c r="G52" s="25" t="str">
        <f t="shared" si="1"/>
        <v/>
      </c>
      <c r="H52" s="18"/>
    </row>
    <row r="53" spans="2:8">
      <c r="B53" s="50"/>
      <c r="C53" s="148"/>
      <c r="D53" s="22"/>
      <c r="E53" s="65"/>
      <c r="F53" s="68"/>
      <c r="G53" s="25" t="str">
        <f t="shared" si="1"/>
        <v/>
      </c>
      <c r="H53" s="18"/>
    </row>
    <row r="54" spans="2:8">
      <c r="B54" s="50"/>
      <c r="C54" s="148"/>
      <c r="D54" s="22"/>
      <c r="E54" s="65"/>
      <c r="F54" s="68"/>
      <c r="G54" s="25" t="str">
        <f t="shared" si="1"/>
        <v/>
      </c>
      <c r="H54" s="18"/>
    </row>
    <row r="55" spans="2:8">
      <c r="B55" s="50"/>
      <c r="C55" s="148"/>
      <c r="D55" s="22"/>
      <c r="E55" s="65"/>
      <c r="F55" s="68"/>
      <c r="G55" s="25" t="str">
        <f t="shared" ref="G55:G74" si="2">IF(D55="","",E55*F55)</f>
        <v/>
      </c>
      <c r="H55" s="18"/>
    </row>
    <row r="56" spans="2:8">
      <c r="B56" s="50"/>
      <c r="C56" s="148"/>
      <c r="D56" s="22"/>
      <c r="E56" s="65"/>
      <c r="F56" s="68"/>
      <c r="G56" s="25" t="str">
        <f t="shared" si="2"/>
        <v/>
      </c>
      <c r="H56" s="18"/>
    </row>
    <row r="57" spans="2:8">
      <c r="B57" s="50"/>
      <c r="C57" s="148"/>
      <c r="D57" s="22"/>
      <c r="E57" s="65"/>
      <c r="F57" s="68"/>
      <c r="G57" s="25" t="str">
        <f t="shared" si="2"/>
        <v/>
      </c>
      <c r="H57" s="18"/>
    </row>
    <row r="58" spans="2:8">
      <c r="B58" s="50"/>
      <c r="C58" s="148"/>
      <c r="D58" s="22"/>
      <c r="E58" s="65"/>
      <c r="F58" s="68"/>
      <c r="G58" s="25" t="str">
        <f t="shared" si="2"/>
        <v/>
      </c>
      <c r="H58" s="18"/>
    </row>
    <row r="59" spans="2:8">
      <c r="B59" s="50"/>
      <c r="C59" s="148"/>
      <c r="D59" s="22"/>
      <c r="E59" s="65"/>
      <c r="F59" s="68"/>
      <c r="G59" s="25" t="str">
        <f t="shared" si="2"/>
        <v/>
      </c>
      <c r="H59" s="18"/>
    </row>
    <row r="60" spans="2:8">
      <c r="B60" s="50"/>
      <c r="C60" s="148"/>
      <c r="D60" s="22"/>
      <c r="E60" s="65"/>
      <c r="F60" s="68"/>
      <c r="G60" s="25" t="str">
        <f t="shared" si="2"/>
        <v/>
      </c>
      <c r="H60" s="18"/>
    </row>
    <row r="61" spans="2:8">
      <c r="B61" s="50"/>
      <c r="C61" s="148"/>
      <c r="D61" s="22"/>
      <c r="E61" s="65"/>
      <c r="F61" s="68"/>
      <c r="G61" s="25" t="str">
        <f t="shared" si="2"/>
        <v/>
      </c>
      <c r="H61" s="18"/>
    </row>
    <row r="62" spans="2:8">
      <c r="B62" s="50"/>
      <c r="C62" s="148"/>
      <c r="D62" s="22"/>
      <c r="E62" s="65"/>
      <c r="F62" s="68"/>
      <c r="G62" s="25" t="str">
        <f t="shared" si="2"/>
        <v/>
      </c>
      <c r="H62" s="18"/>
    </row>
    <row r="63" spans="2:8">
      <c r="B63" s="50"/>
      <c r="C63" s="148"/>
      <c r="D63" s="22"/>
      <c r="E63" s="65"/>
      <c r="F63" s="68"/>
      <c r="G63" s="25" t="str">
        <f t="shared" si="2"/>
        <v/>
      </c>
      <c r="H63" s="18"/>
    </row>
    <row r="64" spans="2:8">
      <c r="B64" s="50"/>
      <c r="C64" s="148"/>
      <c r="D64" s="22"/>
      <c r="E64" s="65"/>
      <c r="F64" s="68"/>
      <c r="G64" s="25" t="str">
        <f t="shared" si="2"/>
        <v/>
      </c>
      <c r="H64" s="18"/>
    </row>
    <row r="65" spans="2:8">
      <c r="B65" s="50"/>
      <c r="C65" s="148"/>
      <c r="D65" s="22"/>
      <c r="E65" s="65"/>
      <c r="F65" s="68"/>
      <c r="G65" s="25" t="str">
        <f t="shared" si="2"/>
        <v/>
      </c>
      <c r="H65" s="18"/>
    </row>
    <row r="66" spans="2:8">
      <c r="B66" s="50"/>
      <c r="C66" s="148"/>
      <c r="D66" s="22"/>
      <c r="E66" s="65"/>
      <c r="F66" s="68"/>
      <c r="G66" s="25" t="str">
        <f t="shared" si="2"/>
        <v/>
      </c>
      <c r="H66" s="18"/>
    </row>
    <row r="67" spans="2:8">
      <c r="B67" s="50"/>
      <c r="C67" s="148"/>
      <c r="D67" s="22"/>
      <c r="E67" s="65"/>
      <c r="F67" s="68"/>
      <c r="G67" s="25" t="str">
        <f t="shared" si="2"/>
        <v/>
      </c>
      <c r="H67" s="18"/>
    </row>
    <row r="68" spans="2:8">
      <c r="B68" s="50"/>
      <c r="C68" s="148"/>
      <c r="D68" s="22"/>
      <c r="E68" s="65"/>
      <c r="F68" s="68"/>
      <c r="G68" s="25" t="str">
        <f t="shared" si="2"/>
        <v/>
      </c>
      <c r="H68" s="18"/>
    </row>
    <row r="69" spans="2:8">
      <c r="B69" s="50"/>
      <c r="C69" s="148"/>
      <c r="D69" s="22"/>
      <c r="E69" s="65"/>
      <c r="F69" s="68"/>
      <c r="G69" s="25" t="str">
        <f t="shared" si="2"/>
        <v/>
      </c>
      <c r="H69" s="18"/>
    </row>
    <row r="70" spans="2:8">
      <c r="B70" s="50"/>
      <c r="C70" s="148"/>
      <c r="D70" s="22"/>
      <c r="E70" s="65"/>
      <c r="F70" s="68"/>
      <c r="G70" s="25" t="str">
        <f t="shared" si="2"/>
        <v/>
      </c>
      <c r="H70" s="18"/>
    </row>
    <row r="71" spans="2:8">
      <c r="B71" s="50"/>
      <c r="C71" s="148"/>
      <c r="D71" s="22"/>
      <c r="E71" s="65"/>
      <c r="F71" s="68"/>
      <c r="G71" s="25" t="str">
        <f t="shared" si="2"/>
        <v/>
      </c>
      <c r="H71" s="18"/>
    </row>
    <row r="72" spans="2:8">
      <c r="B72" s="50"/>
      <c r="C72" s="148"/>
      <c r="D72" s="22"/>
      <c r="E72" s="65"/>
      <c r="F72" s="68"/>
      <c r="G72" s="25" t="str">
        <f t="shared" si="2"/>
        <v/>
      </c>
      <c r="H72" s="18"/>
    </row>
    <row r="73" spans="2:8">
      <c r="B73" s="50"/>
      <c r="C73" s="148"/>
      <c r="D73" s="22"/>
      <c r="E73" s="65"/>
      <c r="F73" s="68"/>
      <c r="G73" s="25" t="str">
        <f t="shared" si="2"/>
        <v/>
      </c>
      <c r="H73" s="18"/>
    </row>
    <row r="74" spans="2:8">
      <c r="B74" s="50"/>
      <c r="C74" s="148"/>
      <c r="D74" s="22"/>
      <c r="E74" s="65"/>
      <c r="F74" s="68"/>
      <c r="G74" s="25" t="str">
        <f t="shared" si="2"/>
        <v/>
      </c>
      <c r="H74" s="18"/>
    </row>
    <row r="75" spans="2:8" s="28" customFormat="1" ht="24.95" customHeight="1">
      <c r="B75" s="90" t="str">
        <f>$B$10</f>
        <v>C2.4</v>
      </c>
      <c r="C75" s="30" t="s">
        <v>94</v>
      </c>
      <c r="D75" s="31"/>
      <c r="E75" s="32"/>
      <c r="F75" s="31"/>
      <c r="G75" s="33">
        <f>SUM(G9:G74)</f>
        <v>0</v>
      </c>
      <c r="H75" s="34"/>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5">
    <tabColor rgb="FFFF0000"/>
  </sheetPr>
  <dimension ref="B1:H281"/>
  <sheetViews>
    <sheetView view="pageBreakPreview" topLeftCell="A243" zoomScaleNormal="125" zoomScaleSheetLayoutView="100" zoomScalePageLayoutView="125" workbookViewId="0">
      <selection activeCell="A172" sqref="A172:XFD17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C4.3</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s="9" customFormat="1">
      <c r="B9" s="94"/>
      <c r="C9" s="93"/>
      <c r="D9" s="93"/>
      <c r="E9" s="93"/>
      <c r="F9" s="93"/>
      <c r="G9" s="93"/>
      <c r="H9" s="12"/>
    </row>
    <row r="10" spans="2:8" s="9" customFormat="1">
      <c r="B10" s="74" t="s">
        <v>743</v>
      </c>
      <c r="C10" s="20" t="s">
        <v>744</v>
      </c>
      <c r="D10" s="51"/>
      <c r="E10" s="51"/>
      <c r="F10" s="51"/>
      <c r="G10" s="51"/>
      <c r="H10" s="12"/>
    </row>
    <row r="11" spans="2:8" s="9" customFormat="1">
      <c r="B11" s="21"/>
      <c r="C11" s="22"/>
      <c r="D11" s="22"/>
      <c r="E11" s="22"/>
      <c r="F11" s="22"/>
      <c r="G11" s="22"/>
      <c r="H11" s="12"/>
    </row>
    <row r="12" spans="2:8">
      <c r="B12" s="153" t="s">
        <v>745</v>
      </c>
      <c r="C12" s="66" t="s">
        <v>746</v>
      </c>
      <c r="D12" s="22"/>
      <c r="E12" s="15"/>
      <c r="F12" s="16"/>
      <c r="G12" s="17" t="str">
        <f t="shared" ref="G12:G43" si="0">IF(D12="","",E12*F12)</f>
        <v/>
      </c>
      <c r="H12" s="18"/>
    </row>
    <row r="13" spans="2:8">
      <c r="B13" s="152"/>
      <c r="C13" s="52"/>
      <c r="D13" s="22"/>
      <c r="E13" s="22"/>
      <c r="F13" s="40"/>
      <c r="G13" s="17" t="str">
        <f t="shared" si="0"/>
        <v/>
      </c>
      <c r="H13" s="41"/>
    </row>
    <row r="14" spans="2:8" ht="25.5">
      <c r="B14" s="153" t="s">
        <v>747</v>
      </c>
      <c r="C14" s="16" t="s">
        <v>748</v>
      </c>
      <c r="D14" s="37" t="s">
        <v>122</v>
      </c>
      <c r="E14" s="22"/>
      <c r="F14" s="40"/>
      <c r="G14" s="17">
        <f t="shared" si="0"/>
        <v>0</v>
      </c>
      <c r="H14" s="41"/>
    </row>
    <row r="15" spans="2:8">
      <c r="B15" s="152"/>
      <c r="C15" s="52"/>
      <c r="D15" s="37"/>
      <c r="E15" s="22"/>
      <c r="F15" s="40"/>
      <c r="G15" s="17" t="str">
        <f t="shared" si="0"/>
        <v/>
      </c>
      <c r="H15" s="41"/>
    </row>
    <row r="16" spans="2:8">
      <c r="B16" s="153" t="s">
        <v>749</v>
      </c>
      <c r="C16" s="66" t="s">
        <v>750</v>
      </c>
      <c r="D16" s="37" t="s">
        <v>125</v>
      </c>
      <c r="E16" s="22"/>
      <c r="F16" s="40"/>
      <c r="G16" s="17">
        <f t="shared" si="0"/>
        <v>0</v>
      </c>
      <c r="H16" s="41"/>
    </row>
    <row r="17" spans="2:8">
      <c r="B17" s="152"/>
      <c r="C17" s="52"/>
      <c r="D17" s="37"/>
      <c r="E17" s="23"/>
      <c r="F17" s="24"/>
      <c r="G17" s="17" t="str">
        <f t="shared" si="0"/>
        <v/>
      </c>
      <c r="H17" s="42"/>
    </row>
    <row r="18" spans="2:8">
      <c r="B18" s="153" t="s">
        <v>751</v>
      </c>
      <c r="C18" s="66" t="s">
        <v>752</v>
      </c>
      <c r="D18" s="37"/>
      <c r="E18" s="23"/>
      <c r="F18" s="24"/>
      <c r="G18" s="17" t="str">
        <f t="shared" si="0"/>
        <v/>
      </c>
      <c r="H18" s="42"/>
    </row>
    <row r="19" spans="2:8">
      <c r="B19" s="152"/>
      <c r="C19" s="52"/>
      <c r="D19" s="37"/>
      <c r="E19" s="23"/>
      <c r="F19" s="24"/>
      <c r="G19" s="17" t="str">
        <f t="shared" si="0"/>
        <v/>
      </c>
      <c r="H19" s="42"/>
    </row>
    <row r="20" spans="2:8">
      <c r="B20" s="153" t="s">
        <v>753</v>
      </c>
      <c r="C20" s="66" t="s">
        <v>754</v>
      </c>
      <c r="D20" s="37" t="s">
        <v>122</v>
      </c>
      <c r="E20" s="23"/>
      <c r="F20" s="40"/>
      <c r="G20" s="17">
        <f t="shared" si="0"/>
        <v>0</v>
      </c>
      <c r="H20" s="41"/>
    </row>
    <row r="21" spans="2:8">
      <c r="B21" s="152"/>
      <c r="C21" s="52"/>
      <c r="D21" s="37"/>
      <c r="E21" s="23"/>
      <c r="F21" s="43"/>
      <c r="G21" s="17" t="str">
        <f t="shared" si="0"/>
        <v/>
      </c>
      <c r="H21" s="41"/>
    </row>
    <row r="22" spans="2:8">
      <c r="B22" s="153" t="s">
        <v>755</v>
      </c>
      <c r="C22" s="66" t="s">
        <v>756</v>
      </c>
      <c r="D22" s="37" t="s">
        <v>125</v>
      </c>
      <c r="E22" s="23"/>
      <c r="F22" s="40"/>
      <c r="G22" s="17">
        <f t="shared" si="0"/>
        <v>0</v>
      </c>
      <c r="H22" s="44"/>
    </row>
    <row r="23" spans="2:8">
      <c r="B23" s="152"/>
      <c r="C23" s="52"/>
      <c r="D23" s="37"/>
      <c r="E23" s="22"/>
      <c r="F23" s="38"/>
      <c r="G23" s="17" t="str">
        <f t="shared" si="0"/>
        <v/>
      </c>
      <c r="H23" s="41"/>
    </row>
    <row r="24" spans="2:8" ht="25.5">
      <c r="B24" s="153" t="s">
        <v>757</v>
      </c>
      <c r="C24" s="16" t="s">
        <v>758</v>
      </c>
      <c r="D24" s="22" t="s">
        <v>93</v>
      </c>
      <c r="E24" s="22"/>
      <c r="F24" s="38"/>
      <c r="G24" s="17">
        <f t="shared" si="0"/>
        <v>0</v>
      </c>
      <c r="H24" s="41"/>
    </row>
    <row r="25" spans="2:8">
      <c r="B25" s="50"/>
      <c r="C25" s="14"/>
      <c r="D25" s="22"/>
      <c r="E25" s="22"/>
      <c r="F25" s="38"/>
      <c r="G25" s="17" t="str">
        <f t="shared" si="0"/>
        <v/>
      </c>
      <c r="H25" s="41"/>
    </row>
    <row r="26" spans="2:8" ht="25.5">
      <c r="B26" s="153" t="s">
        <v>759</v>
      </c>
      <c r="C26" s="16" t="s">
        <v>760</v>
      </c>
      <c r="D26" s="22"/>
      <c r="E26" s="22"/>
      <c r="F26" s="38"/>
      <c r="G26" s="17" t="str">
        <f t="shared" si="0"/>
        <v/>
      </c>
      <c r="H26" s="41"/>
    </row>
    <row r="27" spans="2:8">
      <c r="B27" s="152"/>
      <c r="C27" s="14"/>
      <c r="D27" s="22"/>
      <c r="E27" s="22"/>
      <c r="F27" s="38"/>
      <c r="G27" s="17" t="str">
        <f t="shared" si="0"/>
        <v/>
      </c>
      <c r="H27" s="41"/>
    </row>
    <row r="28" spans="2:8">
      <c r="B28" s="153" t="s">
        <v>761</v>
      </c>
      <c r="C28" s="66" t="s">
        <v>762</v>
      </c>
      <c r="D28" s="22"/>
      <c r="E28" s="22"/>
      <c r="F28" s="38"/>
      <c r="G28" s="17" t="str">
        <f t="shared" si="0"/>
        <v/>
      </c>
      <c r="H28" s="41"/>
    </row>
    <row r="29" spans="2:8">
      <c r="B29" s="50"/>
      <c r="C29" s="14"/>
      <c r="D29" s="22"/>
      <c r="E29" s="22"/>
      <c r="F29" s="38"/>
      <c r="G29" s="17" t="str">
        <f t="shared" si="0"/>
        <v/>
      </c>
      <c r="H29" s="41"/>
    </row>
    <row r="30" spans="2:8">
      <c r="B30" s="50" t="s">
        <v>763</v>
      </c>
      <c r="C30" s="66" t="s">
        <v>764</v>
      </c>
      <c r="D30" s="22" t="s">
        <v>335</v>
      </c>
      <c r="E30" s="22"/>
      <c r="F30" s="38"/>
      <c r="G30" s="17">
        <f t="shared" si="0"/>
        <v>0</v>
      </c>
      <c r="H30" s="41"/>
    </row>
    <row r="31" spans="2:8">
      <c r="B31" s="50"/>
      <c r="C31" s="52"/>
      <c r="D31" s="22"/>
      <c r="E31" s="22"/>
      <c r="F31" s="38"/>
      <c r="G31" s="17" t="str">
        <f t="shared" si="0"/>
        <v/>
      </c>
      <c r="H31" s="41"/>
    </row>
    <row r="32" spans="2:8">
      <c r="B32" s="50" t="s">
        <v>313</v>
      </c>
      <c r="C32" s="66" t="s">
        <v>765</v>
      </c>
      <c r="D32" s="22" t="s">
        <v>335</v>
      </c>
      <c r="E32" s="22"/>
      <c r="F32" s="38"/>
      <c r="G32" s="17">
        <f t="shared" si="0"/>
        <v>0</v>
      </c>
      <c r="H32" s="41"/>
    </row>
    <row r="33" spans="2:8">
      <c r="B33" s="50"/>
      <c r="C33" s="52"/>
      <c r="D33" s="22"/>
      <c r="E33" s="22"/>
      <c r="F33" s="38"/>
      <c r="G33" s="17" t="str">
        <f t="shared" si="0"/>
        <v/>
      </c>
      <c r="H33" s="41"/>
    </row>
    <row r="34" spans="2:8">
      <c r="B34" s="50" t="s">
        <v>766</v>
      </c>
      <c r="C34" s="66" t="s">
        <v>767</v>
      </c>
      <c r="D34" s="22" t="s">
        <v>335</v>
      </c>
      <c r="E34" s="22"/>
      <c r="F34" s="38"/>
      <c r="G34" s="17">
        <f t="shared" si="0"/>
        <v>0</v>
      </c>
      <c r="H34" s="41"/>
    </row>
    <row r="35" spans="2:8">
      <c r="B35" s="50"/>
      <c r="C35" s="14"/>
      <c r="D35" s="22"/>
      <c r="E35" s="22"/>
      <c r="F35" s="38"/>
      <c r="G35" s="17" t="str">
        <f t="shared" si="0"/>
        <v/>
      </c>
      <c r="H35" s="41"/>
    </row>
    <row r="36" spans="2:8">
      <c r="B36" s="153" t="s">
        <v>768</v>
      </c>
      <c r="C36" s="66" t="s">
        <v>769</v>
      </c>
      <c r="D36" s="22"/>
      <c r="E36" s="22"/>
      <c r="F36" s="38"/>
      <c r="G36" s="17" t="str">
        <f t="shared" si="0"/>
        <v/>
      </c>
      <c r="H36" s="41"/>
    </row>
    <row r="37" spans="2:8">
      <c r="B37" s="50"/>
      <c r="C37" s="14"/>
      <c r="D37" s="22"/>
      <c r="E37" s="22"/>
      <c r="F37" s="38"/>
      <c r="G37" s="17" t="str">
        <f t="shared" si="0"/>
        <v/>
      </c>
      <c r="H37" s="41"/>
    </row>
    <row r="38" spans="2:8">
      <c r="B38" s="50" t="s">
        <v>763</v>
      </c>
      <c r="C38" s="66" t="s">
        <v>764</v>
      </c>
      <c r="D38" s="22" t="s">
        <v>335</v>
      </c>
      <c r="E38" s="22"/>
      <c r="F38" s="38"/>
      <c r="G38" s="17">
        <f t="shared" si="0"/>
        <v>0</v>
      </c>
      <c r="H38" s="41"/>
    </row>
    <row r="39" spans="2:8">
      <c r="B39" s="50"/>
      <c r="C39" s="52"/>
      <c r="D39" s="22"/>
      <c r="E39" s="22"/>
      <c r="F39" s="38"/>
      <c r="G39" s="17" t="str">
        <f t="shared" si="0"/>
        <v/>
      </c>
      <c r="H39" s="41"/>
    </row>
    <row r="40" spans="2:8">
      <c r="B40" s="50" t="s">
        <v>313</v>
      </c>
      <c r="C40" s="66" t="s">
        <v>765</v>
      </c>
      <c r="D40" s="22" t="s">
        <v>335</v>
      </c>
      <c r="E40" s="22"/>
      <c r="F40" s="38"/>
      <c r="G40" s="17">
        <f t="shared" si="0"/>
        <v>0</v>
      </c>
      <c r="H40" s="41"/>
    </row>
    <row r="41" spans="2:8">
      <c r="B41" s="50"/>
      <c r="C41" s="52"/>
      <c r="D41" s="22"/>
      <c r="E41" s="22"/>
      <c r="F41" s="38"/>
      <c r="G41" s="17" t="str">
        <f t="shared" si="0"/>
        <v/>
      </c>
      <c r="H41" s="41"/>
    </row>
    <row r="42" spans="2:8">
      <c r="B42" s="50" t="s">
        <v>766</v>
      </c>
      <c r="C42" s="66" t="s">
        <v>767</v>
      </c>
      <c r="D42" s="22" t="s">
        <v>335</v>
      </c>
      <c r="E42" s="22"/>
      <c r="F42" s="38"/>
      <c r="G42" s="17">
        <f t="shared" si="0"/>
        <v>0</v>
      </c>
      <c r="H42" s="41"/>
    </row>
    <row r="43" spans="2:8">
      <c r="B43" s="50"/>
      <c r="C43" s="14"/>
      <c r="D43" s="22"/>
      <c r="E43" s="22"/>
      <c r="F43" s="38"/>
      <c r="G43" s="17" t="str">
        <f t="shared" si="0"/>
        <v/>
      </c>
      <c r="H43" s="41"/>
    </row>
    <row r="44" spans="2:8">
      <c r="B44" s="153" t="s">
        <v>770</v>
      </c>
      <c r="C44" s="66" t="s">
        <v>771</v>
      </c>
      <c r="D44" s="22"/>
      <c r="E44" s="22"/>
      <c r="F44" s="38"/>
      <c r="G44" s="17" t="str">
        <f t="shared" ref="G44:G64" si="1">IF(D44="","",E44*F44)</f>
        <v/>
      </c>
      <c r="H44" s="41"/>
    </row>
    <row r="45" spans="2:8">
      <c r="B45" s="152"/>
      <c r="C45" s="14"/>
      <c r="D45" s="22"/>
      <c r="E45" s="22"/>
      <c r="F45" s="38"/>
      <c r="G45" s="17" t="str">
        <f t="shared" si="1"/>
        <v/>
      </c>
      <c r="H45" s="41"/>
    </row>
    <row r="46" spans="2:8">
      <c r="B46" s="50" t="s">
        <v>763</v>
      </c>
      <c r="C46" s="66" t="s">
        <v>764</v>
      </c>
      <c r="D46" s="22" t="s">
        <v>335</v>
      </c>
      <c r="E46" s="22"/>
      <c r="F46" s="38"/>
      <c r="G46" s="17">
        <f t="shared" si="1"/>
        <v>0</v>
      </c>
      <c r="H46" s="41"/>
    </row>
    <row r="47" spans="2:8">
      <c r="B47" s="50"/>
      <c r="C47" s="52"/>
      <c r="D47" s="22"/>
      <c r="E47" s="22"/>
      <c r="F47" s="38"/>
      <c r="G47" s="17" t="str">
        <f t="shared" si="1"/>
        <v/>
      </c>
      <c r="H47" s="41"/>
    </row>
    <row r="48" spans="2:8">
      <c r="B48" s="50" t="s">
        <v>313</v>
      </c>
      <c r="C48" s="66" t="s">
        <v>765</v>
      </c>
      <c r="D48" s="22" t="s">
        <v>335</v>
      </c>
      <c r="E48" s="22"/>
      <c r="F48" s="38"/>
      <c r="G48" s="17">
        <f t="shared" si="1"/>
        <v>0</v>
      </c>
      <c r="H48" s="41"/>
    </row>
    <row r="49" spans="2:8">
      <c r="B49" s="50"/>
      <c r="C49" s="52"/>
      <c r="D49" s="22"/>
      <c r="E49" s="22"/>
      <c r="F49" s="38"/>
      <c r="G49" s="17" t="str">
        <f t="shared" si="1"/>
        <v/>
      </c>
      <c r="H49" s="41"/>
    </row>
    <row r="50" spans="2:8">
      <c r="B50" s="50" t="s">
        <v>766</v>
      </c>
      <c r="C50" s="66" t="s">
        <v>767</v>
      </c>
      <c r="D50" s="22" t="s">
        <v>335</v>
      </c>
      <c r="E50" s="22"/>
      <c r="F50" s="38"/>
      <c r="G50" s="17">
        <f t="shared" si="1"/>
        <v>0</v>
      </c>
      <c r="H50" s="41"/>
    </row>
    <row r="51" spans="2:8">
      <c r="B51" s="50"/>
      <c r="C51" s="14"/>
      <c r="D51" s="22"/>
      <c r="E51" s="22"/>
      <c r="F51" s="38"/>
      <c r="G51" s="17" t="str">
        <f t="shared" si="1"/>
        <v/>
      </c>
      <c r="H51" s="41"/>
    </row>
    <row r="52" spans="2:8">
      <c r="B52" s="153" t="s">
        <v>772</v>
      </c>
      <c r="C52" s="66" t="s">
        <v>773</v>
      </c>
      <c r="D52" s="22"/>
      <c r="E52" s="22"/>
      <c r="F52" s="38"/>
      <c r="G52" s="17" t="str">
        <f t="shared" si="1"/>
        <v/>
      </c>
      <c r="H52" s="41"/>
    </row>
    <row r="53" spans="2:8">
      <c r="B53" s="152"/>
      <c r="C53" s="52"/>
      <c r="D53" s="22"/>
      <c r="E53" s="22"/>
      <c r="F53" s="38"/>
      <c r="G53" s="17" t="str">
        <f t="shared" si="1"/>
        <v/>
      </c>
      <c r="H53" s="41"/>
    </row>
    <row r="54" spans="2:8" ht="25.5">
      <c r="B54" s="153" t="s">
        <v>774</v>
      </c>
      <c r="C54" s="16" t="s">
        <v>775</v>
      </c>
      <c r="D54" s="37" t="s">
        <v>109</v>
      </c>
      <c r="E54" s="22"/>
      <c r="F54" s="38"/>
      <c r="G54" s="17">
        <f t="shared" si="1"/>
        <v>0</v>
      </c>
      <c r="H54" s="41"/>
    </row>
    <row r="55" spans="2:8">
      <c r="B55" s="152"/>
      <c r="C55" s="52"/>
      <c r="D55" s="22"/>
      <c r="E55" s="22"/>
      <c r="F55" s="38"/>
      <c r="G55" s="17" t="str">
        <f t="shared" si="1"/>
        <v/>
      </c>
      <c r="H55" s="41"/>
    </row>
    <row r="56" spans="2:8" ht="25.5">
      <c r="B56" s="153" t="s">
        <v>776</v>
      </c>
      <c r="C56" s="16" t="s">
        <v>777</v>
      </c>
      <c r="D56" s="37" t="s">
        <v>109</v>
      </c>
      <c r="E56" s="22"/>
      <c r="F56" s="38"/>
      <c r="G56" s="17">
        <f t="shared" si="1"/>
        <v>0</v>
      </c>
      <c r="H56" s="41"/>
    </row>
    <row r="57" spans="2:8">
      <c r="B57" s="50"/>
      <c r="C57" s="14"/>
      <c r="D57" s="22"/>
      <c r="E57" s="22"/>
      <c r="F57" s="38"/>
      <c r="G57" s="17" t="str">
        <f t="shared" si="1"/>
        <v/>
      </c>
      <c r="H57" s="41"/>
    </row>
    <row r="58" spans="2:8" ht="25.5">
      <c r="B58" s="153" t="s">
        <v>778</v>
      </c>
      <c r="C58" s="16" t="s">
        <v>779</v>
      </c>
      <c r="D58" s="22"/>
      <c r="E58" s="22"/>
      <c r="F58" s="38"/>
      <c r="G58" s="17" t="str">
        <f t="shared" si="1"/>
        <v/>
      </c>
      <c r="H58" s="41"/>
    </row>
    <row r="59" spans="2:8">
      <c r="B59" s="152"/>
      <c r="C59" s="14"/>
      <c r="D59" s="22"/>
      <c r="E59" s="22"/>
      <c r="F59" s="38"/>
      <c r="G59" s="17" t="str">
        <f t="shared" si="1"/>
        <v/>
      </c>
      <c r="H59" s="41"/>
    </row>
    <row r="60" spans="2:8" ht="14.25">
      <c r="B60" s="153" t="s">
        <v>780</v>
      </c>
      <c r="C60" s="66" t="s">
        <v>781</v>
      </c>
      <c r="D60" s="22" t="s">
        <v>381</v>
      </c>
      <c r="E60" s="22"/>
      <c r="F60" s="38"/>
      <c r="G60" s="17">
        <f t="shared" si="1"/>
        <v>0</v>
      </c>
      <c r="H60" s="41"/>
    </row>
    <row r="61" spans="2:8">
      <c r="B61" s="152"/>
      <c r="C61" s="52"/>
      <c r="D61" s="22"/>
      <c r="E61" s="22"/>
      <c r="F61" s="38"/>
      <c r="G61" s="17" t="str">
        <f t="shared" si="1"/>
        <v/>
      </c>
      <c r="H61" s="41"/>
    </row>
    <row r="62" spans="2:8" ht="14.25">
      <c r="B62" s="153" t="s">
        <v>782</v>
      </c>
      <c r="C62" s="66" t="s">
        <v>783</v>
      </c>
      <c r="D62" s="22" t="s">
        <v>381</v>
      </c>
      <c r="E62" s="22"/>
      <c r="F62" s="38"/>
      <c r="G62" s="17">
        <f t="shared" si="1"/>
        <v>0</v>
      </c>
      <c r="H62" s="41"/>
    </row>
    <row r="63" spans="2:8">
      <c r="B63" s="152"/>
      <c r="C63" s="52"/>
      <c r="D63" s="22"/>
      <c r="E63" s="22"/>
      <c r="F63" s="38"/>
      <c r="G63" s="17" t="str">
        <f t="shared" si="1"/>
        <v/>
      </c>
      <c r="H63" s="41"/>
    </row>
    <row r="64" spans="2:8" ht="14.25">
      <c r="B64" s="153" t="s">
        <v>784</v>
      </c>
      <c r="C64" s="66" t="s">
        <v>785</v>
      </c>
      <c r="D64" s="22" t="s">
        <v>381</v>
      </c>
      <c r="E64" s="22"/>
      <c r="F64" s="38"/>
      <c r="G64" s="17">
        <f t="shared" si="1"/>
        <v>0</v>
      </c>
      <c r="H64" s="41"/>
    </row>
    <row r="65" spans="2:8">
      <c r="B65" s="153"/>
      <c r="C65" s="66"/>
      <c r="D65" s="22"/>
      <c r="E65" s="22"/>
      <c r="F65" s="38"/>
      <c r="G65" s="17"/>
      <c r="H65" s="41"/>
    </row>
    <row r="66" spans="2:8">
      <c r="B66" s="153"/>
      <c r="C66" s="66"/>
      <c r="D66" s="22"/>
      <c r="E66" s="22"/>
      <c r="F66" s="38"/>
      <c r="G66" s="17"/>
      <c r="H66" s="41"/>
    </row>
    <row r="67" spans="2:8">
      <c r="B67" s="153"/>
      <c r="C67" s="66"/>
      <c r="D67" s="22"/>
      <c r="E67" s="22"/>
      <c r="F67" s="38"/>
      <c r="G67" s="17"/>
      <c r="H67" s="41"/>
    </row>
    <row r="68" spans="2:8">
      <c r="B68" s="153"/>
      <c r="C68" s="66"/>
      <c r="D68" s="22"/>
      <c r="E68" s="22"/>
      <c r="F68" s="38"/>
      <c r="G68" s="17"/>
      <c r="H68" s="41"/>
    </row>
    <row r="69" spans="2:8">
      <c r="B69" s="153"/>
      <c r="C69" s="66"/>
      <c r="D69" s="22"/>
      <c r="E69" s="22"/>
      <c r="F69" s="38"/>
      <c r="G69" s="17"/>
      <c r="H69" s="41"/>
    </row>
    <row r="70" spans="2:8">
      <c r="B70" s="153"/>
      <c r="C70" s="66"/>
      <c r="D70" s="22"/>
      <c r="E70" s="22"/>
      <c r="F70" s="38"/>
      <c r="G70" s="17"/>
      <c r="H70" s="41"/>
    </row>
    <row r="71" spans="2:8">
      <c r="B71" s="153"/>
      <c r="C71" s="66"/>
      <c r="D71" s="22"/>
      <c r="E71" s="22"/>
      <c r="F71" s="38"/>
      <c r="G71" s="17"/>
      <c r="H71" s="41"/>
    </row>
    <row r="72" spans="2:8">
      <c r="B72" s="153"/>
      <c r="C72" s="66"/>
      <c r="D72" s="22"/>
      <c r="E72" s="22"/>
      <c r="F72" s="38"/>
      <c r="G72" s="17" t="str">
        <f>IF(D72="","",E72*F72)</f>
        <v/>
      </c>
      <c r="H72" s="41"/>
    </row>
    <row r="73" spans="2:8" s="28" customFormat="1" ht="19.5" customHeight="1">
      <c r="B73" s="151" t="str">
        <f>$B$10</f>
        <v>C4.3</v>
      </c>
      <c r="C73" s="30" t="s">
        <v>80</v>
      </c>
      <c r="D73" s="31"/>
      <c r="E73" s="32"/>
      <c r="F73" s="31"/>
      <c r="G73" s="33">
        <f>SUM(G9:G72)</f>
        <v>0</v>
      </c>
      <c r="H73" s="34"/>
    </row>
    <row r="74" spans="2:8">
      <c r="B74" s="661" t="str">
        <f>Client1</f>
        <v>Province of KwaZulu-Natal</v>
      </c>
      <c r="C74" s="661"/>
      <c r="D74" s="661"/>
      <c r="E74" s="659" t="str">
        <f>"Contract No. "&amp;ContractNo</f>
        <v>Contract No. ZNB02213/0000/00/HOD/INF/23/T</v>
      </c>
      <c r="F74" s="659"/>
      <c r="G74" s="659"/>
    </row>
    <row r="75" spans="2:8">
      <c r="B75" s="661" t="str">
        <f>Client2</f>
        <v>Department of Transport</v>
      </c>
      <c r="C75" s="661"/>
      <c r="D75" s="661"/>
      <c r="E75" s="659"/>
      <c r="F75" s="659"/>
      <c r="G75" s="659"/>
    </row>
    <row r="76" spans="2:8">
      <c r="B76" s="662"/>
      <c r="C76" s="662"/>
      <c r="D76" s="662"/>
      <c r="E76" s="660"/>
      <c r="F76" s="660"/>
      <c r="G76" s="660"/>
    </row>
    <row r="77" spans="2:8">
      <c r="B77" s="670" t="s">
        <v>148</v>
      </c>
      <c r="C77" s="671"/>
      <c r="D77" s="671"/>
      <c r="E77" s="671"/>
      <c r="F77" s="671"/>
      <c r="G77" s="673" t="str">
        <f>$G$4</f>
        <v>CHAPTER C4.3</v>
      </c>
      <c r="H77" s="6"/>
    </row>
    <row r="78" spans="2:8">
      <c r="B78" s="663" t="str">
        <f>ContractDescription</f>
        <v>THE CONSTRUCTION OF MKUZE RIVER BRIDGE NO.3801 AT KM 27+440 ON MAIN ROAD P52-3 IN ZULULAND UNDER EMPANGENI REGION.</v>
      </c>
      <c r="C78" s="664"/>
      <c r="D78" s="664"/>
      <c r="E78" s="664"/>
      <c r="F78" s="664"/>
      <c r="G78" s="659"/>
      <c r="H78" s="8"/>
    </row>
    <row r="79" spans="2:8">
      <c r="B79" s="663"/>
      <c r="C79" s="664"/>
      <c r="D79" s="664"/>
      <c r="E79" s="664"/>
      <c r="F79" s="664"/>
      <c r="G79" s="659"/>
      <c r="H79" s="8"/>
    </row>
    <row r="80" spans="2:8">
      <c r="B80" s="665"/>
      <c r="C80" s="666"/>
      <c r="D80" s="666"/>
      <c r="E80" s="666"/>
      <c r="F80" s="666"/>
      <c r="G80" s="660"/>
      <c r="H80" s="8"/>
    </row>
    <row r="81" spans="2:8" s="9" customFormat="1" ht="24.95" customHeight="1">
      <c r="B81" s="76" t="s">
        <v>49</v>
      </c>
      <c r="C81" s="11" t="s">
        <v>50</v>
      </c>
      <c r="D81" s="11" t="s">
        <v>51</v>
      </c>
      <c r="E81" s="11" t="s">
        <v>53</v>
      </c>
      <c r="F81" s="11" t="s">
        <v>54</v>
      </c>
      <c r="G81" s="11" t="s">
        <v>55</v>
      </c>
      <c r="H81" s="12"/>
    </row>
    <row r="82" spans="2:8" s="28" customFormat="1" ht="19.5" customHeight="1">
      <c r="B82" s="82"/>
      <c r="C82" s="30" t="s">
        <v>149</v>
      </c>
      <c r="D82" s="31"/>
      <c r="E82" s="32"/>
      <c r="F82" s="31"/>
      <c r="G82" s="33">
        <f>G73</f>
        <v>0</v>
      </c>
      <c r="H82" s="34"/>
    </row>
    <row r="83" spans="2:8">
      <c r="B83" s="153"/>
      <c r="C83" s="66"/>
      <c r="D83" s="22"/>
      <c r="E83" s="22"/>
      <c r="F83" s="38"/>
      <c r="G83" s="17"/>
      <c r="H83" s="41"/>
    </row>
    <row r="84" spans="2:8" ht="25.5">
      <c r="B84" s="153" t="s">
        <v>786</v>
      </c>
      <c r="C84" s="16" t="s">
        <v>787</v>
      </c>
      <c r="D84" s="22"/>
      <c r="E84" s="22"/>
      <c r="F84" s="38"/>
      <c r="G84" s="17" t="str">
        <f t="shared" ref="G84:G115" si="2">IF(D84="","",E84*F84)</f>
        <v/>
      </c>
      <c r="H84" s="41"/>
    </row>
    <row r="85" spans="2:8">
      <c r="B85" s="152"/>
      <c r="C85" s="52"/>
      <c r="D85" s="22"/>
      <c r="E85" s="22"/>
      <c r="F85" s="38"/>
      <c r="G85" s="17" t="str">
        <f t="shared" si="2"/>
        <v/>
      </c>
      <c r="H85" s="41"/>
    </row>
    <row r="86" spans="2:8" ht="14.25">
      <c r="B86" s="153" t="s">
        <v>788</v>
      </c>
      <c r="C86" s="66" t="s">
        <v>781</v>
      </c>
      <c r="D86" s="22" t="s">
        <v>381</v>
      </c>
      <c r="E86" s="22"/>
      <c r="F86" s="38"/>
      <c r="G86" s="17">
        <f t="shared" si="2"/>
        <v>0</v>
      </c>
      <c r="H86" s="41"/>
    </row>
    <row r="87" spans="2:8">
      <c r="B87" s="152"/>
      <c r="C87" s="52"/>
      <c r="D87" s="22"/>
      <c r="E87" s="22"/>
      <c r="F87" s="38"/>
      <c r="G87" s="17" t="str">
        <f t="shared" si="2"/>
        <v/>
      </c>
      <c r="H87" s="41"/>
    </row>
    <row r="88" spans="2:8" ht="14.25">
      <c r="B88" s="153" t="s">
        <v>789</v>
      </c>
      <c r="C88" s="66" t="s">
        <v>783</v>
      </c>
      <c r="D88" s="22" t="s">
        <v>381</v>
      </c>
      <c r="E88" s="22"/>
      <c r="F88" s="38"/>
      <c r="G88" s="17">
        <f t="shared" si="2"/>
        <v>0</v>
      </c>
      <c r="H88" s="41"/>
    </row>
    <row r="89" spans="2:8">
      <c r="B89" s="152"/>
      <c r="C89" s="52"/>
      <c r="D89" s="22"/>
      <c r="E89" s="22"/>
      <c r="F89" s="38"/>
      <c r="G89" s="17" t="str">
        <f t="shared" si="2"/>
        <v/>
      </c>
      <c r="H89" s="41"/>
    </row>
    <row r="90" spans="2:8" ht="14.25">
      <c r="B90" s="153" t="s">
        <v>790</v>
      </c>
      <c r="C90" s="66" t="s">
        <v>785</v>
      </c>
      <c r="D90" s="22" t="s">
        <v>381</v>
      </c>
      <c r="E90" s="22"/>
      <c r="F90" s="38"/>
      <c r="G90" s="17">
        <f t="shared" si="2"/>
        <v>0</v>
      </c>
      <c r="H90" s="41"/>
    </row>
    <row r="91" spans="2:8">
      <c r="B91" s="50"/>
      <c r="C91" s="14"/>
      <c r="D91" s="22"/>
      <c r="E91" s="22"/>
      <c r="F91" s="38"/>
      <c r="G91" s="17" t="str">
        <f t="shared" si="2"/>
        <v/>
      </c>
      <c r="H91" s="41"/>
    </row>
    <row r="92" spans="2:8">
      <c r="B92" s="153" t="s">
        <v>791</v>
      </c>
      <c r="C92" s="66" t="s">
        <v>792</v>
      </c>
      <c r="D92" s="22"/>
      <c r="E92" s="22"/>
      <c r="F92" s="38"/>
      <c r="G92" s="17" t="str">
        <f t="shared" si="2"/>
        <v/>
      </c>
      <c r="H92" s="41"/>
    </row>
    <row r="93" spans="2:8">
      <c r="B93" s="152"/>
      <c r="C93" s="52"/>
      <c r="D93" s="22"/>
      <c r="E93" s="22"/>
      <c r="F93" s="38"/>
      <c r="G93" s="17" t="str">
        <f t="shared" si="2"/>
        <v/>
      </c>
      <c r="H93" s="41"/>
    </row>
    <row r="94" spans="2:8" ht="14.25">
      <c r="B94" s="153" t="s">
        <v>793</v>
      </c>
      <c r="C94" s="66" t="s">
        <v>794</v>
      </c>
      <c r="D94" s="22" t="s">
        <v>381</v>
      </c>
      <c r="E94" s="22"/>
      <c r="F94" s="38"/>
      <c r="G94" s="17">
        <f t="shared" si="2"/>
        <v>0</v>
      </c>
      <c r="H94" s="41"/>
    </row>
    <row r="95" spans="2:8">
      <c r="B95" s="152"/>
      <c r="C95" s="52"/>
      <c r="D95" s="22"/>
      <c r="E95" s="22"/>
      <c r="F95" s="38"/>
      <c r="G95" s="17" t="str">
        <f t="shared" si="2"/>
        <v/>
      </c>
      <c r="H95" s="41"/>
    </row>
    <row r="96" spans="2:8" ht="14.25">
      <c r="B96" s="153" t="s">
        <v>795</v>
      </c>
      <c r="C96" s="66" t="s">
        <v>796</v>
      </c>
      <c r="D96" s="22" t="s">
        <v>381</v>
      </c>
      <c r="E96" s="22"/>
      <c r="F96" s="38"/>
      <c r="G96" s="17">
        <f t="shared" si="2"/>
        <v>0</v>
      </c>
      <c r="H96" s="41"/>
    </row>
    <row r="97" spans="2:8">
      <c r="B97" s="152"/>
      <c r="C97" s="52"/>
      <c r="D97" s="22"/>
      <c r="E97" s="22"/>
      <c r="F97" s="38"/>
      <c r="G97" s="17" t="str">
        <f t="shared" si="2"/>
        <v/>
      </c>
      <c r="H97" s="41"/>
    </row>
    <row r="98" spans="2:8" ht="14.25">
      <c r="B98" s="153" t="s">
        <v>797</v>
      </c>
      <c r="C98" s="66" t="s">
        <v>798</v>
      </c>
      <c r="D98" s="22" t="s">
        <v>381</v>
      </c>
      <c r="E98" s="22"/>
      <c r="F98" s="38"/>
      <c r="G98" s="17">
        <f t="shared" si="2"/>
        <v>0</v>
      </c>
      <c r="H98" s="41"/>
    </row>
    <row r="99" spans="2:8">
      <c r="B99" s="50"/>
      <c r="C99" s="14"/>
      <c r="D99" s="22"/>
      <c r="E99" s="22"/>
      <c r="F99" s="38"/>
      <c r="G99" s="17" t="str">
        <f t="shared" si="2"/>
        <v/>
      </c>
      <c r="H99" s="41"/>
    </row>
    <row r="100" spans="2:8" ht="25.5">
      <c r="B100" s="153" t="s">
        <v>799</v>
      </c>
      <c r="C100" s="16" t="s">
        <v>800</v>
      </c>
      <c r="D100" s="22"/>
      <c r="E100" s="22"/>
      <c r="F100" s="38"/>
      <c r="G100" s="17" t="str">
        <f t="shared" si="2"/>
        <v/>
      </c>
      <c r="H100" s="41"/>
    </row>
    <row r="101" spans="2:8">
      <c r="B101" s="152"/>
      <c r="C101" s="52"/>
      <c r="D101" s="22"/>
      <c r="E101" s="22"/>
      <c r="F101" s="38"/>
      <c r="G101" s="17" t="str">
        <f t="shared" si="2"/>
        <v/>
      </c>
      <c r="H101" s="41"/>
    </row>
    <row r="102" spans="2:8" ht="14.25">
      <c r="B102" s="153" t="s">
        <v>801</v>
      </c>
      <c r="C102" s="66" t="s">
        <v>802</v>
      </c>
      <c r="D102" s="22" t="s">
        <v>381</v>
      </c>
      <c r="E102" s="22"/>
      <c r="F102" s="38"/>
      <c r="G102" s="17">
        <f t="shared" si="2"/>
        <v>0</v>
      </c>
      <c r="H102" s="41"/>
    </row>
    <row r="103" spans="2:8">
      <c r="B103" s="152"/>
      <c r="C103" s="52"/>
      <c r="D103" s="22"/>
      <c r="E103" s="22"/>
      <c r="F103" s="38"/>
      <c r="G103" s="17" t="str">
        <f t="shared" si="2"/>
        <v/>
      </c>
      <c r="H103" s="41"/>
    </row>
    <row r="104" spans="2:8" ht="14.25">
      <c r="B104" s="153" t="s">
        <v>803</v>
      </c>
      <c r="C104" s="66" t="s">
        <v>804</v>
      </c>
      <c r="D104" s="22" t="s">
        <v>381</v>
      </c>
      <c r="E104" s="22"/>
      <c r="F104" s="38"/>
      <c r="G104" s="17">
        <f t="shared" si="2"/>
        <v>0</v>
      </c>
      <c r="H104" s="41"/>
    </row>
    <row r="105" spans="2:8">
      <c r="B105" s="152"/>
      <c r="C105" s="52"/>
      <c r="D105" s="22"/>
      <c r="E105" s="22"/>
      <c r="F105" s="38"/>
      <c r="G105" s="17" t="str">
        <f t="shared" si="2"/>
        <v/>
      </c>
      <c r="H105" s="41"/>
    </row>
    <row r="106" spans="2:8" ht="14.25">
      <c r="B106" s="153" t="s">
        <v>805</v>
      </c>
      <c r="C106" s="66" t="s">
        <v>796</v>
      </c>
      <c r="D106" s="22" t="s">
        <v>381</v>
      </c>
      <c r="E106" s="22"/>
      <c r="F106" s="38"/>
      <c r="G106" s="17">
        <f t="shared" si="2"/>
        <v>0</v>
      </c>
      <c r="H106" s="41"/>
    </row>
    <row r="107" spans="2:8">
      <c r="B107" s="152"/>
      <c r="C107" s="52"/>
      <c r="D107" s="22"/>
      <c r="E107" s="22"/>
      <c r="F107" s="38"/>
      <c r="G107" s="17" t="str">
        <f t="shared" si="2"/>
        <v/>
      </c>
      <c r="H107" s="41"/>
    </row>
    <row r="108" spans="2:8" ht="14.25">
      <c r="B108" s="153" t="s">
        <v>806</v>
      </c>
      <c r="C108" s="66" t="s">
        <v>807</v>
      </c>
      <c r="D108" s="22" t="s">
        <v>381</v>
      </c>
      <c r="E108" s="22"/>
      <c r="F108" s="38"/>
      <c r="G108" s="17">
        <f t="shared" si="2"/>
        <v>0</v>
      </c>
      <c r="H108" s="41"/>
    </row>
    <row r="109" spans="2:8">
      <c r="B109" s="152"/>
      <c r="C109" s="52"/>
      <c r="D109" s="22"/>
      <c r="E109" s="22"/>
      <c r="F109" s="38"/>
      <c r="G109" s="17" t="str">
        <f t="shared" si="2"/>
        <v/>
      </c>
      <c r="H109" s="41"/>
    </row>
    <row r="110" spans="2:8" ht="14.25">
      <c r="B110" s="153" t="s">
        <v>808</v>
      </c>
      <c r="C110" s="66" t="s">
        <v>809</v>
      </c>
      <c r="D110" s="22" t="s">
        <v>381</v>
      </c>
      <c r="E110" s="22"/>
      <c r="F110" s="38"/>
      <c r="G110" s="17">
        <f t="shared" si="2"/>
        <v>0</v>
      </c>
      <c r="H110" s="41"/>
    </row>
    <row r="111" spans="2:8">
      <c r="B111" s="50"/>
      <c r="C111" s="14"/>
      <c r="D111" s="22"/>
      <c r="E111" s="22"/>
      <c r="F111" s="38"/>
      <c r="G111" s="17" t="str">
        <f t="shared" si="2"/>
        <v/>
      </c>
      <c r="H111" s="41"/>
    </row>
    <row r="112" spans="2:8" ht="25.5">
      <c r="B112" s="153" t="s">
        <v>810</v>
      </c>
      <c r="C112" s="16" t="s">
        <v>811</v>
      </c>
      <c r="D112" s="22"/>
      <c r="E112" s="22"/>
      <c r="F112" s="38"/>
      <c r="G112" s="17" t="str">
        <f t="shared" si="2"/>
        <v/>
      </c>
      <c r="H112" s="41"/>
    </row>
    <row r="113" spans="2:8">
      <c r="B113" s="152"/>
      <c r="C113" s="52"/>
      <c r="D113" s="22"/>
      <c r="E113" s="22"/>
      <c r="F113" s="38"/>
      <c r="G113" s="17" t="str">
        <f t="shared" si="2"/>
        <v/>
      </c>
      <c r="H113" s="41"/>
    </row>
    <row r="114" spans="2:8" ht="14.25">
      <c r="B114" s="153" t="s">
        <v>812</v>
      </c>
      <c r="C114" s="66" t="s">
        <v>802</v>
      </c>
      <c r="D114" s="22" t="s">
        <v>381</v>
      </c>
      <c r="E114" s="22"/>
      <c r="F114" s="38"/>
      <c r="G114" s="17">
        <f t="shared" si="2"/>
        <v>0</v>
      </c>
      <c r="H114" s="41"/>
    </row>
    <row r="115" spans="2:8">
      <c r="B115" s="152"/>
      <c r="C115" s="52"/>
      <c r="D115" s="22"/>
      <c r="E115" s="22"/>
      <c r="F115" s="38"/>
      <c r="G115" s="17" t="str">
        <f t="shared" si="2"/>
        <v/>
      </c>
      <c r="H115" s="41"/>
    </row>
    <row r="116" spans="2:8" ht="14.25">
      <c r="B116" s="153" t="s">
        <v>813</v>
      </c>
      <c r="C116" s="66" t="s">
        <v>804</v>
      </c>
      <c r="D116" s="22" t="s">
        <v>381</v>
      </c>
      <c r="E116" s="22"/>
      <c r="F116" s="38"/>
      <c r="G116" s="17">
        <f t="shared" ref="G116:G136" si="3">IF(D116="","",E116*F116)</f>
        <v>0</v>
      </c>
      <c r="H116" s="41"/>
    </row>
    <row r="117" spans="2:8">
      <c r="B117" s="152"/>
      <c r="C117" s="52"/>
      <c r="D117" s="22"/>
      <c r="E117" s="22"/>
      <c r="F117" s="38"/>
      <c r="G117" s="17" t="str">
        <f t="shared" si="3"/>
        <v/>
      </c>
      <c r="H117" s="41"/>
    </row>
    <row r="118" spans="2:8" ht="14.25">
      <c r="B118" s="153" t="s">
        <v>814</v>
      </c>
      <c r="C118" s="66" t="s">
        <v>796</v>
      </c>
      <c r="D118" s="22" t="s">
        <v>381</v>
      </c>
      <c r="E118" s="22"/>
      <c r="F118" s="38"/>
      <c r="G118" s="17">
        <f t="shared" si="3"/>
        <v>0</v>
      </c>
      <c r="H118" s="41"/>
    </row>
    <row r="119" spans="2:8">
      <c r="B119" s="152"/>
      <c r="C119" s="52"/>
      <c r="D119" s="22"/>
      <c r="E119" s="22"/>
      <c r="F119" s="38"/>
      <c r="G119" s="17" t="str">
        <f t="shared" si="3"/>
        <v/>
      </c>
      <c r="H119" s="41"/>
    </row>
    <row r="120" spans="2:8" ht="14.25">
      <c r="B120" s="153" t="s">
        <v>815</v>
      </c>
      <c r="C120" s="66" t="s">
        <v>807</v>
      </c>
      <c r="D120" s="22" t="s">
        <v>381</v>
      </c>
      <c r="E120" s="22"/>
      <c r="F120" s="38"/>
      <c r="G120" s="17">
        <f t="shared" si="3"/>
        <v>0</v>
      </c>
      <c r="H120" s="41"/>
    </row>
    <row r="121" spans="2:8">
      <c r="B121" s="50"/>
      <c r="C121" s="14"/>
      <c r="D121" s="22"/>
      <c r="E121" s="22"/>
      <c r="F121" s="38"/>
      <c r="G121" s="17" t="str">
        <f t="shared" si="3"/>
        <v/>
      </c>
      <c r="H121" s="41"/>
    </row>
    <row r="122" spans="2:8" ht="25.5">
      <c r="B122" s="50" t="s">
        <v>816</v>
      </c>
      <c r="C122" s="13" t="s">
        <v>817</v>
      </c>
      <c r="D122" s="22" t="s">
        <v>381</v>
      </c>
      <c r="E122" s="22"/>
      <c r="F122" s="38"/>
      <c r="G122" s="17">
        <f t="shared" si="3"/>
        <v>0</v>
      </c>
      <c r="H122" s="41"/>
    </row>
    <row r="123" spans="2:8">
      <c r="B123" s="152"/>
      <c r="C123" s="14"/>
      <c r="D123" s="22"/>
      <c r="E123" s="22"/>
      <c r="F123" s="38"/>
      <c r="G123" s="17" t="str">
        <f t="shared" si="3"/>
        <v/>
      </c>
      <c r="H123" s="41"/>
    </row>
    <row r="124" spans="2:8" ht="25.5">
      <c r="B124" s="153" t="s">
        <v>818</v>
      </c>
      <c r="C124" s="16" t="s">
        <v>819</v>
      </c>
      <c r="D124" s="22"/>
      <c r="E124" s="22"/>
      <c r="F124" s="38"/>
      <c r="G124" s="17" t="str">
        <f t="shared" si="3"/>
        <v/>
      </c>
      <c r="H124" s="41"/>
    </row>
    <row r="125" spans="2:8">
      <c r="B125" s="152"/>
      <c r="C125" s="52"/>
      <c r="D125" s="22"/>
      <c r="E125" s="22"/>
      <c r="F125" s="38"/>
      <c r="G125" s="17" t="str">
        <f t="shared" si="3"/>
        <v/>
      </c>
      <c r="H125" s="41"/>
    </row>
    <row r="126" spans="2:8">
      <c r="B126" s="153" t="s">
        <v>820</v>
      </c>
      <c r="C126" s="66" t="s">
        <v>821</v>
      </c>
      <c r="D126" s="22"/>
      <c r="E126" s="22"/>
      <c r="F126" s="38"/>
      <c r="G126" s="17" t="str">
        <f t="shared" si="3"/>
        <v/>
      </c>
      <c r="H126" s="41"/>
    </row>
    <row r="127" spans="2:8">
      <c r="B127" s="50"/>
      <c r="C127" s="14"/>
      <c r="D127" s="22"/>
      <c r="E127" s="22"/>
      <c r="F127" s="38"/>
      <c r="G127" s="17" t="str">
        <f t="shared" si="3"/>
        <v/>
      </c>
      <c r="H127" s="41"/>
    </row>
    <row r="128" spans="2:8" ht="14.25">
      <c r="B128" s="50" t="s">
        <v>763</v>
      </c>
      <c r="C128" s="66" t="s">
        <v>822</v>
      </c>
      <c r="D128" s="22" t="s">
        <v>381</v>
      </c>
      <c r="E128" s="22"/>
      <c r="F128" s="38"/>
      <c r="G128" s="17">
        <f t="shared" si="3"/>
        <v>0</v>
      </c>
      <c r="H128" s="41"/>
    </row>
    <row r="129" spans="2:8">
      <c r="B129" s="50"/>
      <c r="C129" s="52"/>
      <c r="D129" s="22"/>
      <c r="E129" s="22"/>
      <c r="F129" s="38"/>
      <c r="G129" s="17" t="str">
        <f t="shared" si="3"/>
        <v/>
      </c>
      <c r="H129" s="41"/>
    </row>
    <row r="130" spans="2:8" ht="14.25">
      <c r="B130" s="50" t="s">
        <v>313</v>
      </c>
      <c r="C130" s="66" t="s">
        <v>823</v>
      </c>
      <c r="D130" s="22" t="s">
        <v>381</v>
      </c>
      <c r="E130" s="22"/>
      <c r="F130" s="38"/>
      <c r="G130" s="17">
        <f t="shared" si="3"/>
        <v>0</v>
      </c>
      <c r="H130" s="41"/>
    </row>
    <row r="131" spans="2:8">
      <c r="B131" s="50"/>
      <c r="C131" s="14"/>
      <c r="D131" s="22"/>
      <c r="E131" s="22"/>
      <c r="F131" s="38"/>
      <c r="G131" s="17" t="str">
        <f t="shared" si="3"/>
        <v/>
      </c>
      <c r="H131" s="41"/>
    </row>
    <row r="132" spans="2:8" ht="25.5">
      <c r="B132" s="153" t="s">
        <v>824</v>
      </c>
      <c r="C132" s="16" t="s">
        <v>825</v>
      </c>
      <c r="D132" s="22"/>
      <c r="E132" s="22"/>
      <c r="F132" s="38"/>
      <c r="G132" s="17" t="str">
        <f t="shared" si="3"/>
        <v/>
      </c>
      <c r="H132" s="41"/>
    </row>
    <row r="133" spans="2:8">
      <c r="B133" s="50"/>
      <c r="C133" s="14"/>
      <c r="D133" s="22"/>
      <c r="E133" s="22"/>
      <c r="F133" s="38"/>
      <c r="G133" s="17" t="str">
        <f t="shared" si="3"/>
        <v/>
      </c>
      <c r="H133" s="41"/>
    </row>
    <row r="134" spans="2:8" ht="14.25">
      <c r="B134" s="50" t="s">
        <v>763</v>
      </c>
      <c r="C134" s="66" t="s">
        <v>826</v>
      </c>
      <c r="D134" s="22" t="s">
        <v>381</v>
      </c>
      <c r="E134" s="22"/>
      <c r="F134" s="38"/>
      <c r="G134" s="17">
        <f t="shared" si="3"/>
        <v>0</v>
      </c>
      <c r="H134" s="41"/>
    </row>
    <row r="135" spans="2:8">
      <c r="B135" s="50"/>
      <c r="C135" s="52"/>
      <c r="D135" s="22"/>
      <c r="E135" s="22"/>
      <c r="F135" s="38"/>
      <c r="G135" s="17" t="str">
        <f t="shared" si="3"/>
        <v/>
      </c>
      <c r="H135" s="41"/>
    </row>
    <row r="136" spans="2:8" ht="14.25">
      <c r="B136" s="50" t="s">
        <v>313</v>
      </c>
      <c r="C136" s="66" t="s">
        <v>827</v>
      </c>
      <c r="D136" s="22" t="s">
        <v>381</v>
      </c>
      <c r="E136" s="22"/>
      <c r="F136" s="38"/>
      <c r="G136" s="17">
        <f t="shared" si="3"/>
        <v>0</v>
      </c>
      <c r="H136" s="41"/>
    </row>
    <row r="137" spans="2:8">
      <c r="B137" s="50"/>
      <c r="C137" s="66"/>
      <c r="D137" s="22"/>
      <c r="E137" s="22"/>
      <c r="F137" s="38"/>
      <c r="G137" s="17"/>
      <c r="H137" s="41"/>
    </row>
    <row r="138" spans="2:8">
      <c r="B138" s="50"/>
      <c r="C138" s="66"/>
      <c r="D138" s="22"/>
      <c r="E138" s="22"/>
      <c r="F138" s="38"/>
      <c r="G138" s="17"/>
      <c r="H138" s="41"/>
    </row>
    <row r="139" spans="2:8">
      <c r="B139" s="50"/>
      <c r="C139" s="66"/>
      <c r="D139" s="22"/>
      <c r="E139" s="22"/>
      <c r="F139" s="38"/>
      <c r="G139" s="17"/>
      <c r="H139" s="41"/>
    </row>
    <row r="140" spans="2:8">
      <c r="B140" s="50"/>
      <c r="C140" s="66"/>
      <c r="D140" s="22"/>
      <c r="E140" s="22"/>
      <c r="F140" s="38"/>
      <c r="G140" s="17"/>
      <c r="H140" s="41"/>
    </row>
    <row r="141" spans="2:8">
      <c r="B141" s="50"/>
      <c r="C141" s="66"/>
      <c r="D141" s="22"/>
      <c r="E141" s="22"/>
      <c r="F141" s="38"/>
      <c r="G141" s="17"/>
      <c r="H141" s="41"/>
    </row>
    <row r="142" spans="2:8">
      <c r="B142" s="50"/>
      <c r="C142" s="14"/>
      <c r="D142" s="22"/>
      <c r="E142" s="22"/>
      <c r="F142" s="38"/>
      <c r="G142" s="17" t="str">
        <f>IF(D142="","",E142*F142)</f>
        <v/>
      </c>
      <c r="H142" s="41"/>
    </row>
    <row r="143" spans="2:8" s="28" customFormat="1" ht="19.5" customHeight="1">
      <c r="B143" s="151" t="str">
        <f>$B$10</f>
        <v>C4.3</v>
      </c>
      <c r="C143" s="30" t="s">
        <v>80</v>
      </c>
      <c r="D143" s="31"/>
      <c r="E143" s="32"/>
      <c r="F143" s="31"/>
      <c r="G143" s="33">
        <f>SUM(G82:G142)</f>
        <v>0</v>
      </c>
      <c r="H143" s="34"/>
    </row>
    <row r="144" spans="2:8">
      <c r="B144" s="661" t="str">
        <f>Client1</f>
        <v>Province of KwaZulu-Natal</v>
      </c>
      <c r="C144" s="661"/>
      <c r="D144" s="661"/>
      <c r="E144" s="659" t="str">
        <f>"Contract No. "&amp;ContractNo</f>
        <v>Contract No. ZNB02213/0000/00/HOD/INF/23/T</v>
      </c>
      <c r="F144" s="659"/>
      <c r="G144" s="659"/>
    </row>
    <row r="145" spans="2:8">
      <c r="B145" s="661" t="str">
        <f>Client2</f>
        <v>Department of Transport</v>
      </c>
      <c r="C145" s="661"/>
      <c r="D145" s="661"/>
      <c r="E145" s="659"/>
      <c r="F145" s="659"/>
      <c r="G145" s="659"/>
    </row>
    <row r="146" spans="2:8">
      <c r="B146" s="662"/>
      <c r="C146" s="662"/>
      <c r="D146" s="662"/>
      <c r="E146" s="660"/>
      <c r="F146" s="660"/>
      <c r="G146" s="660"/>
    </row>
    <row r="147" spans="2:8">
      <c r="B147" s="670" t="s">
        <v>148</v>
      </c>
      <c r="C147" s="671"/>
      <c r="D147" s="671"/>
      <c r="E147" s="671"/>
      <c r="F147" s="671"/>
      <c r="G147" s="673" t="str">
        <f>$G$4</f>
        <v>CHAPTER C4.3</v>
      </c>
      <c r="H147" s="6"/>
    </row>
    <row r="148" spans="2:8">
      <c r="B148" s="663" t="str">
        <f>ContractDescription</f>
        <v>THE CONSTRUCTION OF MKUZE RIVER BRIDGE NO.3801 AT KM 27+440 ON MAIN ROAD P52-3 IN ZULULAND UNDER EMPANGENI REGION.</v>
      </c>
      <c r="C148" s="664"/>
      <c r="D148" s="664"/>
      <c r="E148" s="664"/>
      <c r="F148" s="664"/>
      <c r="G148" s="659"/>
      <c r="H148" s="8"/>
    </row>
    <row r="149" spans="2:8">
      <c r="B149" s="663"/>
      <c r="C149" s="664"/>
      <c r="D149" s="664"/>
      <c r="E149" s="664"/>
      <c r="F149" s="664"/>
      <c r="G149" s="659"/>
      <c r="H149" s="8"/>
    </row>
    <row r="150" spans="2:8">
      <c r="B150" s="665"/>
      <c r="C150" s="666"/>
      <c r="D150" s="666"/>
      <c r="E150" s="666"/>
      <c r="F150" s="666"/>
      <c r="G150" s="660"/>
      <c r="H150" s="8"/>
    </row>
    <row r="151" spans="2:8" s="9" customFormat="1" ht="24.95" customHeight="1">
      <c r="B151" s="76" t="s">
        <v>49</v>
      </c>
      <c r="C151" s="11" t="s">
        <v>50</v>
      </c>
      <c r="D151" s="11" t="s">
        <v>51</v>
      </c>
      <c r="E151" s="11" t="s">
        <v>53</v>
      </c>
      <c r="F151" s="11" t="s">
        <v>54</v>
      </c>
      <c r="G151" s="11" t="s">
        <v>55</v>
      </c>
      <c r="H151" s="12"/>
    </row>
    <row r="152" spans="2:8" s="28" customFormat="1" ht="19.5" customHeight="1">
      <c r="B152" s="82"/>
      <c r="C152" s="30" t="s">
        <v>149</v>
      </c>
      <c r="D152" s="31"/>
      <c r="E152" s="32"/>
      <c r="F152" s="31"/>
      <c r="G152" s="33">
        <f>G143</f>
        <v>0</v>
      </c>
      <c r="H152" s="34"/>
    </row>
    <row r="153" spans="2:8">
      <c r="B153" s="50"/>
      <c r="C153" s="14"/>
      <c r="D153" s="22"/>
      <c r="E153" s="22"/>
      <c r="F153" s="38"/>
      <c r="G153" s="17"/>
      <c r="H153" s="41"/>
    </row>
    <row r="154" spans="2:8">
      <c r="B154" s="153" t="s">
        <v>828</v>
      </c>
      <c r="C154" s="66" t="s">
        <v>829</v>
      </c>
      <c r="D154" s="22"/>
      <c r="E154" s="22"/>
      <c r="F154" s="38"/>
      <c r="G154" s="17" t="str">
        <f t="shared" ref="G154:G185" si="4">IF(D154="","",E154*F154)</f>
        <v/>
      </c>
      <c r="H154" s="41"/>
    </row>
    <row r="155" spans="2:8">
      <c r="B155" s="50"/>
      <c r="C155" s="14"/>
      <c r="D155" s="22"/>
      <c r="E155" s="22"/>
      <c r="F155" s="38"/>
      <c r="G155" s="17" t="str">
        <f t="shared" si="4"/>
        <v/>
      </c>
      <c r="H155" s="41"/>
    </row>
    <row r="156" spans="2:8" ht="14.25">
      <c r="B156" s="50" t="s">
        <v>763</v>
      </c>
      <c r="C156" s="66" t="s">
        <v>822</v>
      </c>
      <c r="D156" s="22" t="s">
        <v>381</v>
      </c>
      <c r="E156" s="22"/>
      <c r="F156" s="38"/>
      <c r="G156" s="17">
        <f t="shared" si="4"/>
        <v>0</v>
      </c>
      <c r="H156" s="41"/>
    </row>
    <row r="157" spans="2:8">
      <c r="B157" s="50"/>
      <c r="C157" s="52"/>
      <c r="D157" s="22"/>
      <c r="E157" s="22"/>
      <c r="F157" s="38"/>
      <c r="G157" s="17" t="str">
        <f t="shared" si="4"/>
        <v/>
      </c>
      <c r="H157" s="41"/>
    </row>
    <row r="158" spans="2:8" ht="14.25">
      <c r="B158" s="50" t="s">
        <v>313</v>
      </c>
      <c r="C158" s="66" t="s">
        <v>823</v>
      </c>
      <c r="D158" s="22" t="s">
        <v>381</v>
      </c>
      <c r="E158" s="22"/>
      <c r="F158" s="38"/>
      <c r="G158" s="17">
        <f t="shared" si="4"/>
        <v>0</v>
      </c>
      <c r="H158" s="41"/>
    </row>
    <row r="159" spans="2:8">
      <c r="B159" s="50"/>
      <c r="C159" s="14"/>
      <c r="D159" s="22"/>
      <c r="E159" s="22"/>
      <c r="F159" s="38"/>
      <c r="G159" s="17" t="str">
        <f t="shared" si="4"/>
        <v/>
      </c>
      <c r="H159" s="41"/>
    </row>
    <row r="160" spans="2:8" ht="25.5">
      <c r="B160" s="153" t="s">
        <v>830</v>
      </c>
      <c r="C160" s="16" t="s">
        <v>831</v>
      </c>
      <c r="D160" s="22"/>
      <c r="E160" s="22"/>
      <c r="F160" s="38"/>
      <c r="G160" s="17" t="str">
        <f t="shared" si="4"/>
        <v/>
      </c>
      <c r="H160" s="41"/>
    </row>
    <row r="161" spans="2:8">
      <c r="B161" s="152"/>
      <c r="C161" s="52"/>
      <c r="D161" s="22"/>
      <c r="E161" s="22"/>
      <c r="F161" s="38"/>
      <c r="G161" s="17" t="str">
        <f t="shared" si="4"/>
        <v/>
      </c>
      <c r="H161" s="41"/>
    </row>
    <row r="162" spans="2:8" ht="14.25">
      <c r="B162" s="153" t="s">
        <v>832</v>
      </c>
      <c r="C162" s="66" t="s">
        <v>833</v>
      </c>
      <c r="D162" s="22" t="s">
        <v>93</v>
      </c>
      <c r="E162" s="22"/>
      <c r="F162" s="38"/>
      <c r="G162" s="17">
        <f t="shared" si="4"/>
        <v>0</v>
      </c>
      <c r="H162" s="41"/>
    </row>
    <row r="163" spans="2:8">
      <c r="B163" s="152"/>
      <c r="C163" s="52"/>
      <c r="D163" s="22"/>
      <c r="E163" s="22"/>
      <c r="F163" s="38"/>
      <c r="G163" s="17" t="str">
        <f t="shared" si="4"/>
        <v/>
      </c>
      <c r="H163" s="41"/>
    </row>
    <row r="164" spans="2:8" ht="14.25">
      <c r="B164" s="153" t="s">
        <v>834</v>
      </c>
      <c r="C164" s="66" t="s">
        <v>835</v>
      </c>
      <c r="D164" s="22" t="s">
        <v>93</v>
      </c>
      <c r="E164" s="22"/>
      <c r="F164" s="38"/>
      <c r="G164" s="17">
        <f t="shared" si="4"/>
        <v>0</v>
      </c>
      <c r="H164" s="41"/>
    </row>
    <row r="165" spans="2:8">
      <c r="B165" s="152"/>
      <c r="C165" s="52"/>
      <c r="D165" s="22"/>
      <c r="E165" s="22"/>
      <c r="F165" s="38"/>
      <c r="G165" s="17" t="str">
        <f t="shared" si="4"/>
        <v/>
      </c>
      <c r="H165" s="41"/>
    </row>
    <row r="166" spans="2:8" ht="25.5">
      <c r="B166" s="153" t="s">
        <v>836</v>
      </c>
      <c r="C166" s="16" t="s">
        <v>837</v>
      </c>
      <c r="D166" s="22"/>
      <c r="E166" s="22"/>
      <c r="F166" s="38"/>
      <c r="G166" s="17" t="str">
        <f t="shared" si="4"/>
        <v/>
      </c>
      <c r="H166" s="41"/>
    </row>
    <row r="167" spans="2:8">
      <c r="B167" s="152"/>
      <c r="C167" s="52"/>
      <c r="D167" s="22"/>
      <c r="E167" s="22"/>
      <c r="F167" s="38"/>
      <c r="G167" s="17" t="str">
        <f t="shared" si="4"/>
        <v/>
      </c>
      <c r="H167" s="41"/>
    </row>
    <row r="168" spans="2:8" ht="25.5">
      <c r="B168" s="153" t="s">
        <v>838</v>
      </c>
      <c r="C168" s="16" t="s">
        <v>839</v>
      </c>
      <c r="D168" s="22"/>
      <c r="E168" s="22"/>
      <c r="F168" s="38"/>
      <c r="G168" s="17" t="str">
        <f t="shared" si="4"/>
        <v/>
      </c>
      <c r="H168" s="41"/>
    </row>
    <row r="169" spans="2:8">
      <c r="B169" s="50"/>
      <c r="C169" s="14"/>
      <c r="D169" s="22"/>
      <c r="E169" s="22"/>
      <c r="F169" s="38"/>
      <c r="G169" s="17" t="str">
        <f t="shared" si="4"/>
        <v/>
      </c>
      <c r="H169" s="41"/>
    </row>
    <row r="170" spans="2:8">
      <c r="B170" s="50" t="s">
        <v>763</v>
      </c>
      <c r="C170" s="66" t="s">
        <v>840</v>
      </c>
      <c r="D170" s="22"/>
      <c r="E170" s="22"/>
      <c r="F170" s="38"/>
      <c r="G170" s="17" t="str">
        <f t="shared" si="4"/>
        <v/>
      </c>
      <c r="H170" s="41"/>
    </row>
    <row r="171" spans="2:8">
      <c r="B171" s="50"/>
      <c r="C171" s="14"/>
      <c r="D171" s="22"/>
      <c r="E171" s="22"/>
      <c r="F171" s="38"/>
      <c r="G171" s="17" t="str">
        <f t="shared" si="4"/>
        <v/>
      </c>
      <c r="H171" s="41"/>
    </row>
    <row r="172" spans="2:8" ht="14.25">
      <c r="B172" s="50" t="s">
        <v>841</v>
      </c>
      <c r="C172" s="66" t="s">
        <v>842</v>
      </c>
      <c r="D172" s="22" t="s">
        <v>381</v>
      </c>
      <c r="E172" s="22"/>
      <c r="F172" s="38"/>
      <c r="G172" s="17">
        <f t="shared" si="4"/>
        <v>0</v>
      </c>
      <c r="H172" s="41"/>
    </row>
    <row r="173" spans="2:8">
      <c r="B173" s="50"/>
      <c r="C173" s="52"/>
      <c r="D173" s="22"/>
      <c r="E173" s="22"/>
      <c r="F173" s="38"/>
      <c r="G173" s="17" t="str">
        <f t="shared" si="4"/>
        <v/>
      </c>
      <c r="H173" s="41"/>
    </row>
    <row r="174" spans="2:8" ht="25.5">
      <c r="B174" s="50" t="s">
        <v>843</v>
      </c>
      <c r="C174" s="16" t="s">
        <v>844</v>
      </c>
      <c r="D174" s="37" t="s">
        <v>335</v>
      </c>
      <c r="E174" s="22"/>
      <c r="F174" s="38"/>
      <c r="G174" s="17">
        <f t="shared" si="4"/>
        <v>0</v>
      </c>
      <c r="H174" s="41"/>
    </row>
    <row r="175" spans="2:8">
      <c r="B175" s="50"/>
      <c r="C175" s="52"/>
      <c r="D175" s="22"/>
      <c r="E175" s="22"/>
      <c r="F175" s="38"/>
      <c r="G175" s="17" t="str">
        <f t="shared" si="4"/>
        <v/>
      </c>
      <c r="H175" s="41"/>
    </row>
    <row r="176" spans="2:8" ht="25.5">
      <c r="B176" s="50" t="s">
        <v>845</v>
      </c>
      <c r="C176" s="16" t="s">
        <v>846</v>
      </c>
      <c r="D176" s="37" t="s">
        <v>335</v>
      </c>
      <c r="E176" s="22"/>
      <c r="F176" s="38"/>
      <c r="G176" s="17">
        <f t="shared" si="4"/>
        <v>0</v>
      </c>
      <c r="H176" s="41"/>
    </row>
    <row r="177" spans="2:8">
      <c r="B177" s="50"/>
      <c r="C177" s="14"/>
      <c r="D177" s="22"/>
      <c r="E177" s="22"/>
      <c r="F177" s="38"/>
      <c r="G177" s="17" t="str">
        <f t="shared" si="4"/>
        <v/>
      </c>
      <c r="H177" s="41"/>
    </row>
    <row r="178" spans="2:8">
      <c r="B178" s="50" t="s">
        <v>313</v>
      </c>
      <c r="C178" s="66" t="s">
        <v>847</v>
      </c>
      <c r="D178" s="37" t="s">
        <v>109</v>
      </c>
      <c r="E178" s="22"/>
      <c r="F178" s="38"/>
      <c r="G178" s="17">
        <f t="shared" si="4"/>
        <v>0</v>
      </c>
      <c r="H178" s="41"/>
    </row>
    <row r="179" spans="2:8">
      <c r="B179" s="50"/>
      <c r="C179" s="52"/>
      <c r="D179" s="22"/>
      <c r="E179" s="22"/>
      <c r="F179" s="38"/>
      <c r="G179" s="17" t="str">
        <f t="shared" si="4"/>
        <v/>
      </c>
      <c r="H179" s="41"/>
    </row>
    <row r="180" spans="2:8">
      <c r="B180" s="50" t="s">
        <v>766</v>
      </c>
      <c r="C180" s="66" t="s">
        <v>848</v>
      </c>
      <c r="D180" s="37" t="s">
        <v>109</v>
      </c>
      <c r="E180" s="22"/>
      <c r="F180" s="38"/>
      <c r="G180" s="17">
        <f t="shared" si="4"/>
        <v>0</v>
      </c>
      <c r="H180" s="41"/>
    </row>
    <row r="181" spans="2:8">
      <c r="B181" s="50"/>
      <c r="C181" s="52"/>
      <c r="D181" s="22"/>
      <c r="E181" s="22"/>
      <c r="F181" s="38"/>
      <c r="G181" s="17" t="str">
        <f t="shared" si="4"/>
        <v/>
      </c>
      <c r="H181" s="41"/>
    </row>
    <row r="182" spans="2:8">
      <c r="B182" s="50" t="s">
        <v>323</v>
      </c>
      <c r="C182" s="66" t="s">
        <v>849</v>
      </c>
      <c r="D182" s="37" t="s">
        <v>109</v>
      </c>
      <c r="E182" s="22"/>
      <c r="F182" s="38"/>
      <c r="G182" s="17">
        <f t="shared" si="4"/>
        <v>0</v>
      </c>
      <c r="H182" s="41"/>
    </row>
    <row r="183" spans="2:8">
      <c r="B183" s="50"/>
      <c r="C183" s="14"/>
      <c r="D183" s="22"/>
      <c r="E183" s="22"/>
      <c r="F183" s="38"/>
      <c r="G183" s="17" t="str">
        <f t="shared" si="4"/>
        <v/>
      </c>
      <c r="H183" s="41"/>
    </row>
    <row r="184" spans="2:8" ht="25.5">
      <c r="B184" s="153" t="s">
        <v>850</v>
      </c>
      <c r="C184" s="16" t="s">
        <v>851</v>
      </c>
      <c r="D184" s="22"/>
      <c r="E184" s="22"/>
      <c r="F184" s="38"/>
      <c r="G184" s="17" t="str">
        <f t="shared" si="4"/>
        <v/>
      </c>
      <c r="H184" s="41"/>
    </row>
    <row r="185" spans="2:8">
      <c r="B185" s="50"/>
      <c r="C185" s="14"/>
      <c r="D185" s="22"/>
      <c r="E185" s="22"/>
      <c r="F185" s="38"/>
      <c r="G185" s="17" t="str">
        <f t="shared" si="4"/>
        <v/>
      </c>
      <c r="H185" s="41"/>
    </row>
    <row r="186" spans="2:8">
      <c r="B186" s="50" t="s">
        <v>763</v>
      </c>
      <c r="C186" s="66" t="s">
        <v>840</v>
      </c>
      <c r="D186" s="22"/>
      <c r="E186" s="22"/>
      <c r="F186" s="38"/>
      <c r="G186" s="17" t="str">
        <f t="shared" ref="G186:G211" si="5">IF(D186="","",E186*F186)</f>
        <v/>
      </c>
      <c r="H186" s="41"/>
    </row>
    <row r="187" spans="2:8">
      <c r="B187" s="50"/>
      <c r="C187" s="14"/>
      <c r="D187" s="22"/>
      <c r="E187" s="22"/>
      <c r="F187" s="38"/>
      <c r="G187" s="17" t="str">
        <f t="shared" si="5"/>
        <v/>
      </c>
      <c r="H187" s="41"/>
    </row>
    <row r="188" spans="2:8" ht="14.25">
      <c r="B188" s="50" t="s">
        <v>841</v>
      </c>
      <c r="C188" s="66" t="s">
        <v>842</v>
      </c>
      <c r="D188" s="22" t="s">
        <v>381</v>
      </c>
      <c r="E188" s="22"/>
      <c r="F188" s="38"/>
      <c r="G188" s="17">
        <f t="shared" si="5"/>
        <v>0</v>
      </c>
      <c r="H188" s="41"/>
    </row>
    <row r="189" spans="2:8">
      <c r="B189" s="50"/>
      <c r="C189" s="52"/>
      <c r="D189" s="22"/>
      <c r="E189" s="22"/>
      <c r="F189" s="38"/>
      <c r="G189" s="17" t="str">
        <f t="shared" si="5"/>
        <v/>
      </c>
      <c r="H189" s="41"/>
    </row>
    <row r="190" spans="2:8" ht="25.5">
      <c r="B190" s="50" t="s">
        <v>843</v>
      </c>
      <c r="C190" s="16" t="s">
        <v>844</v>
      </c>
      <c r="D190" s="37" t="s">
        <v>335</v>
      </c>
      <c r="E190" s="22"/>
      <c r="F190" s="38"/>
      <c r="G190" s="17">
        <f t="shared" si="5"/>
        <v>0</v>
      </c>
      <c r="H190" s="41"/>
    </row>
    <row r="191" spans="2:8">
      <c r="B191" s="50"/>
      <c r="C191" s="52"/>
      <c r="D191" s="22"/>
      <c r="E191" s="22"/>
      <c r="F191" s="38"/>
      <c r="G191" s="17" t="str">
        <f t="shared" si="5"/>
        <v/>
      </c>
      <c r="H191" s="41"/>
    </row>
    <row r="192" spans="2:8" ht="25.5">
      <c r="B192" s="50" t="s">
        <v>845</v>
      </c>
      <c r="C192" s="16" t="s">
        <v>852</v>
      </c>
      <c r="D192" s="37" t="s">
        <v>335</v>
      </c>
      <c r="E192" s="22"/>
      <c r="F192" s="38"/>
      <c r="G192" s="17">
        <f t="shared" si="5"/>
        <v>0</v>
      </c>
      <c r="H192" s="41"/>
    </row>
    <row r="193" spans="2:8">
      <c r="B193" s="50"/>
      <c r="C193" s="14"/>
      <c r="D193" s="22"/>
      <c r="E193" s="22"/>
      <c r="F193" s="38"/>
      <c r="G193" s="17" t="str">
        <f t="shared" si="5"/>
        <v/>
      </c>
      <c r="H193" s="41"/>
    </row>
    <row r="194" spans="2:8" s="28" customFormat="1">
      <c r="B194" s="50" t="s">
        <v>313</v>
      </c>
      <c r="C194" s="66" t="s">
        <v>847</v>
      </c>
      <c r="D194" s="37" t="s">
        <v>109</v>
      </c>
      <c r="E194" s="97"/>
      <c r="F194" s="170"/>
      <c r="G194" s="17">
        <f t="shared" si="5"/>
        <v>0</v>
      </c>
      <c r="H194" s="34"/>
    </row>
    <row r="195" spans="2:8">
      <c r="B195" s="50"/>
      <c r="C195" s="52"/>
      <c r="D195" s="22"/>
      <c r="E195" s="37"/>
      <c r="F195" s="45"/>
      <c r="G195" s="17" t="str">
        <f t="shared" si="5"/>
        <v/>
      </c>
    </row>
    <row r="196" spans="2:8">
      <c r="B196" s="50" t="s">
        <v>766</v>
      </c>
      <c r="C196" s="66" t="s">
        <v>848</v>
      </c>
      <c r="D196" s="37" t="s">
        <v>109</v>
      </c>
      <c r="E196" s="37"/>
      <c r="F196" s="45"/>
      <c r="G196" s="17">
        <f t="shared" si="5"/>
        <v>0</v>
      </c>
    </row>
    <row r="197" spans="2:8">
      <c r="B197" s="50"/>
      <c r="C197" s="52"/>
      <c r="D197" s="22"/>
      <c r="E197" s="37"/>
      <c r="F197" s="45"/>
      <c r="G197" s="17" t="str">
        <f t="shared" si="5"/>
        <v/>
      </c>
    </row>
    <row r="198" spans="2:8">
      <c r="B198" s="50" t="s">
        <v>323</v>
      </c>
      <c r="C198" s="66" t="s">
        <v>849</v>
      </c>
      <c r="D198" s="37" t="s">
        <v>109</v>
      </c>
      <c r="E198" s="22"/>
      <c r="F198" s="38"/>
      <c r="G198" s="17">
        <f t="shared" si="5"/>
        <v>0</v>
      </c>
      <c r="H198" s="41"/>
    </row>
    <row r="199" spans="2:8" s="28" customFormat="1">
      <c r="B199" s="50"/>
      <c r="C199" s="14"/>
      <c r="D199" s="22"/>
      <c r="E199" s="97"/>
      <c r="F199" s="170"/>
      <c r="G199" s="17" t="str">
        <f t="shared" si="5"/>
        <v/>
      </c>
      <c r="H199" s="34"/>
    </row>
    <row r="200" spans="2:8" s="28" customFormat="1">
      <c r="B200" s="153" t="s">
        <v>853</v>
      </c>
      <c r="C200" s="66" t="s">
        <v>854</v>
      </c>
      <c r="D200" s="22"/>
      <c r="E200" s="97"/>
      <c r="F200" s="170"/>
      <c r="G200" s="17" t="str">
        <f t="shared" si="5"/>
        <v/>
      </c>
      <c r="H200" s="34"/>
    </row>
    <row r="201" spans="2:8" s="28" customFormat="1">
      <c r="B201" s="152"/>
      <c r="C201" s="52"/>
      <c r="D201" s="22"/>
      <c r="E201" s="22"/>
      <c r="F201" s="48"/>
      <c r="G201" s="17" t="str">
        <f t="shared" si="5"/>
        <v/>
      </c>
      <c r="H201" s="34"/>
    </row>
    <row r="202" spans="2:8" ht="14.25">
      <c r="B202" s="153" t="s">
        <v>855</v>
      </c>
      <c r="C202" s="66" t="s">
        <v>802</v>
      </c>
      <c r="D202" s="22" t="s">
        <v>381</v>
      </c>
      <c r="E202" s="37"/>
      <c r="F202" s="45"/>
      <c r="G202" s="17">
        <f t="shared" si="5"/>
        <v>0</v>
      </c>
    </row>
    <row r="203" spans="2:8">
      <c r="B203" s="152"/>
      <c r="C203" s="52"/>
      <c r="D203" s="22"/>
      <c r="E203" s="37"/>
      <c r="F203" s="45"/>
      <c r="G203" s="17" t="str">
        <f t="shared" si="5"/>
        <v/>
      </c>
    </row>
    <row r="204" spans="2:8" ht="14.25">
      <c r="B204" s="153" t="s">
        <v>856</v>
      </c>
      <c r="C204" s="66" t="s">
        <v>794</v>
      </c>
      <c r="D204" s="22" t="s">
        <v>381</v>
      </c>
      <c r="E204" s="37"/>
      <c r="F204" s="45"/>
      <c r="G204" s="17">
        <f t="shared" si="5"/>
        <v>0</v>
      </c>
    </row>
    <row r="205" spans="2:8">
      <c r="B205" s="152"/>
      <c r="C205" s="52"/>
      <c r="D205" s="22"/>
      <c r="E205" s="37"/>
      <c r="F205" s="45"/>
      <c r="G205" s="17" t="str">
        <f t="shared" si="5"/>
        <v/>
      </c>
    </row>
    <row r="206" spans="2:8" ht="14.25">
      <c r="B206" s="153" t="s">
        <v>857</v>
      </c>
      <c r="C206" s="66" t="s">
        <v>796</v>
      </c>
      <c r="D206" s="22" t="s">
        <v>381</v>
      </c>
      <c r="E206" s="37"/>
      <c r="F206" s="45"/>
      <c r="G206" s="17">
        <f t="shared" si="5"/>
        <v>0</v>
      </c>
    </row>
    <row r="207" spans="2:8">
      <c r="B207" s="152"/>
      <c r="C207" s="52"/>
      <c r="D207" s="22"/>
      <c r="E207" s="37"/>
      <c r="F207" s="45"/>
      <c r="G207" s="17" t="str">
        <f t="shared" si="5"/>
        <v/>
      </c>
    </row>
    <row r="208" spans="2:8" ht="14.25">
      <c r="B208" s="153" t="s">
        <v>858</v>
      </c>
      <c r="C208" s="66" t="s">
        <v>798</v>
      </c>
      <c r="D208" s="22" t="s">
        <v>381</v>
      </c>
      <c r="E208" s="37"/>
      <c r="F208" s="45"/>
      <c r="G208" s="17">
        <f t="shared" si="5"/>
        <v>0</v>
      </c>
    </row>
    <row r="209" spans="2:8">
      <c r="B209" s="152"/>
      <c r="C209" s="52"/>
      <c r="D209" s="22"/>
      <c r="E209" s="37"/>
      <c r="F209" s="45"/>
      <c r="G209" s="17" t="str">
        <f t="shared" si="5"/>
        <v/>
      </c>
    </row>
    <row r="210" spans="2:8" ht="14.25">
      <c r="B210" s="153" t="s">
        <v>859</v>
      </c>
      <c r="C210" s="66" t="s">
        <v>860</v>
      </c>
      <c r="D210" s="22" t="s">
        <v>381</v>
      </c>
      <c r="E210" s="37"/>
      <c r="F210" s="45"/>
      <c r="G210" s="17">
        <f t="shared" si="5"/>
        <v>0</v>
      </c>
    </row>
    <row r="211" spans="2:8">
      <c r="B211" s="50"/>
      <c r="C211" s="14"/>
      <c r="D211" s="22"/>
      <c r="E211" s="37"/>
      <c r="F211" s="45"/>
      <c r="G211" s="17" t="str">
        <f t="shared" si="5"/>
        <v/>
      </c>
    </row>
    <row r="212" spans="2:8" s="28" customFormat="1" ht="19.5" customHeight="1">
      <c r="B212" s="151" t="str">
        <f>$B$10</f>
        <v>C4.3</v>
      </c>
      <c r="C212" s="30" t="s">
        <v>80</v>
      </c>
      <c r="D212" s="31"/>
      <c r="E212" s="32"/>
      <c r="F212" s="31"/>
      <c r="G212" s="33">
        <f>SUM(G152:G211)</f>
        <v>0</v>
      </c>
      <c r="H212" s="34"/>
    </row>
    <row r="213" spans="2:8">
      <c r="B213" s="661" t="str">
        <f>Client1</f>
        <v>Province of KwaZulu-Natal</v>
      </c>
      <c r="C213" s="661"/>
      <c r="D213" s="661"/>
      <c r="E213" s="659" t="str">
        <f>"Contract No. "&amp;ContractNo</f>
        <v>Contract No. ZNB02213/0000/00/HOD/INF/23/T</v>
      </c>
      <c r="F213" s="659"/>
      <c r="G213" s="659"/>
    </row>
    <row r="214" spans="2:8">
      <c r="B214" s="661" t="str">
        <f>Client2</f>
        <v>Department of Transport</v>
      </c>
      <c r="C214" s="661"/>
      <c r="D214" s="661"/>
      <c r="E214" s="659"/>
      <c r="F214" s="659"/>
      <c r="G214" s="659"/>
    </row>
    <row r="215" spans="2:8">
      <c r="B215" s="662"/>
      <c r="C215" s="662"/>
      <c r="D215" s="662"/>
      <c r="E215" s="660"/>
      <c r="F215" s="660"/>
      <c r="G215" s="660"/>
    </row>
    <row r="216" spans="2:8">
      <c r="B216" s="670" t="s">
        <v>148</v>
      </c>
      <c r="C216" s="671"/>
      <c r="D216" s="671"/>
      <c r="E216" s="671"/>
      <c r="F216" s="671"/>
      <c r="G216" s="673" t="str">
        <f>$G$4</f>
        <v>CHAPTER C4.3</v>
      </c>
      <c r="H216" s="6"/>
    </row>
    <row r="217" spans="2:8">
      <c r="B217" s="663" t="str">
        <f>ContractDescription</f>
        <v>THE CONSTRUCTION OF MKUZE RIVER BRIDGE NO.3801 AT KM 27+440 ON MAIN ROAD P52-3 IN ZULULAND UNDER EMPANGENI REGION.</v>
      </c>
      <c r="C217" s="664"/>
      <c r="D217" s="664"/>
      <c r="E217" s="664"/>
      <c r="F217" s="664"/>
      <c r="G217" s="659"/>
      <c r="H217" s="8"/>
    </row>
    <row r="218" spans="2:8">
      <c r="B218" s="663"/>
      <c r="C218" s="664"/>
      <c r="D218" s="664"/>
      <c r="E218" s="664"/>
      <c r="F218" s="664"/>
      <c r="G218" s="659"/>
      <c r="H218" s="8"/>
    </row>
    <row r="219" spans="2:8">
      <c r="B219" s="665"/>
      <c r="C219" s="666"/>
      <c r="D219" s="666"/>
      <c r="E219" s="666"/>
      <c r="F219" s="666"/>
      <c r="G219" s="660"/>
      <c r="H219" s="8"/>
    </row>
    <row r="220" spans="2:8" s="9" customFormat="1" ht="24.95" customHeight="1">
      <c r="B220" s="76" t="s">
        <v>49</v>
      </c>
      <c r="C220" s="11" t="s">
        <v>50</v>
      </c>
      <c r="D220" s="11" t="s">
        <v>51</v>
      </c>
      <c r="E220" s="11" t="s">
        <v>53</v>
      </c>
      <c r="F220" s="11" t="s">
        <v>54</v>
      </c>
      <c r="G220" s="11" t="s">
        <v>55</v>
      </c>
      <c r="H220" s="12"/>
    </row>
    <row r="221" spans="2:8" s="28" customFormat="1" ht="19.5" customHeight="1">
      <c r="B221" s="82"/>
      <c r="C221" s="30" t="s">
        <v>149</v>
      </c>
      <c r="D221" s="31"/>
      <c r="E221" s="32"/>
      <c r="F221" s="31"/>
      <c r="G221" s="33">
        <f>G212</f>
        <v>0</v>
      </c>
      <c r="H221" s="34"/>
    </row>
    <row r="222" spans="2:8">
      <c r="B222" s="50"/>
      <c r="C222" s="14"/>
      <c r="D222" s="22"/>
      <c r="E222" s="37"/>
      <c r="F222" s="45"/>
      <c r="G222" s="17"/>
    </row>
    <row r="223" spans="2:8">
      <c r="B223" s="153" t="s">
        <v>861</v>
      </c>
      <c r="C223" s="66" t="s">
        <v>862</v>
      </c>
      <c r="D223" s="22"/>
      <c r="E223" s="37"/>
      <c r="F223" s="45"/>
      <c r="G223" s="17" t="str">
        <f t="shared" ref="G223:G267" si="6">IF(D223="","",E223*F223)</f>
        <v/>
      </c>
    </row>
    <row r="224" spans="2:8">
      <c r="B224" s="152"/>
      <c r="C224" s="52"/>
      <c r="D224" s="22"/>
      <c r="E224" s="37"/>
      <c r="F224" s="45"/>
      <c r="G224" s="17" t="str">
        <f t="shared" si="6"/>
        <v/>
      </c>
    </row>
    <row r="225" spans="2:7">
      <c r="B225" s="153" t="s">
        <v>863</v>
      </c>
      <c r="C225" s="66" t="s">
        <v>864</v>
      </c>
      <c r="D225" s="37" t="s">
        <v>109</v>
      </c>
      <c r="E225" s="37"/>
      <c r="F225" s="45"/>
      <c r="G225" s="17">
        <f t="shared" si="6"/>
        <v>0</v>
      </c>
    </row>
    <row r="226" spans="2:7">
      <c r="B226" s="152"/>
      <c r="C226" s="52"/>
      <c r="D226" s="22"/>
      <c r="E226" s="37"/>
      <c r="F226" s="45"/>
      <c r="G226" s="17" t="str">
        <f t="shared" si="6"/>
        <v/>
      </c>
    </row>
    <row r="227" spans="2:7" ht="25.5">
      <c r="B227" s="153" t="s">
        <v>865</v>
      </c>
      <c r="C227" s="16" t="s">
        <v>866</v>
      </c>
      <c r="D227" s="37" t="s">
        <v>109</v>
      </c>
      <c r="E227" s="37"/>
      <c r="F227" s="45"/>
      <c r="G227" s="17">
        <f t="shared" si="6"/>
        <v>0</v>
      </c>
    </row>
    <row r="228" spans="2:7">
      <c r="B228" s="152"/>
      <c r="C228" s="52"/>
      <c r="D228" s="22"/>
      <c r="E228" s="37"/>
      <c r="F228" s="45"/>
      <c r="G228" s="17" t="str">
        <f t="shared" si="6"/>
        <v/>
      </c>
    </row>
    <row r="229" spans="2:7">
      <c r="B229" s="153" t="s">
        <v>867</v>
      </c>
      <c r="C229" s="66" t="s">
        <v>868</v>
      </c>
      <c r="D229" s="37" t="s">
        <v>109</v>
      </c>
      <c r="E229" s="37"/>
      <c r="F229" s="45"/>
      <c r="G229" s="17">
        <f t="shared" si="6"/>
        <v>0</v>
      </c>
    </row>
    <row r="230" spans="2:7">
      <c r="B230" s="152"/>
      <c r="C230" s="52"/>
      <c r="D230" s="22"/>
      <c r="E230" s="37"/>
      <c r="F230" s="45"/>
      <c r="G230" s="17" t="str">
        <f t="shared" si="6"/>
        <v/>
      </c>
    </row>
    <row r="231" spans="2:7">
      <c r="B231" s="153" t="s">
        <v>869</v>
      </c>
      <c r="C231" s="66" t="s">
        <v>870</v>
      </c>
      <c r="D231" s="37" t="s">
        <v>109</v>
      </c>
      <c r="E231" s="37"/>
      <c r="F231" s="45"/>
      <c r="G231" s="17">
        <f t="shared" si="6"/>
        <v>0</v>
      </c>
    </row>
    <row r="232" spans="2:7">
      <c r="B232" s="50"/>
      <c r="C232" s="14"/>
      <c r="D232" s="22"/>
      <c r="E232" s="37"/>
      <c r="F232" s="45"/>
      <c r="G232" s="17" t="str">
        <f t="shared" si="6"/>
        <v/>
      </c>
    </row>
    <row r="233" spans="2:7" ht="25.5">
      <c r="B233" s="153" t="s">
        <v>871</v>
      </c>
      <c r="C233" s="16" t="s">
        <v>872</v>
      </c>
      <c r="D233" s="22"/>
      <c r="E233" s="37"/>
      <c r="F233" s="45"/>
      <c r="G233" s="17" t="str">
        <f t="shared" si="6"/>
        <v/>
      </c>
    </row>
    <row r="234" spans="2:7">
      <c r="B234" s="152"/>
      <c r="C234" s="52"/>
      <c r="D234" s="22"/>
      <c r="E234" s="37"/>
      <c r="F234" s="45"/>
      <c r="G234" s="17" t="str">
        <f t="shared" si="6"/>
        <v/>
      </c>
    </row>
    <row r="235" spans="2:7" ht="14.25">
      <c r="B235" s="153" t="s">
        <v>873</v>
      </c>
      <c r="C235" s="66" t="s">
        <v>802</v>
      </c>
      <c r="D235" s="22" t="s">
        <v>381</v>
      </c>
      <c r="E235" s="37"/>
      <c r="F235" s="45"/>
      <c r="G235" s="17">
        <f t="shared" si="6"/>
        <v>0</v>
      </c>
    </row>
    <row r="236" spans="2:7">
      <c r="B236" s="152"/>
      <c r="C236" s="52"/>
      <c r="D236" s="22"/>
      <c r="E236" s="37"/>
      <c r="F236" s="45"/>
      <c r="G236" s="17" t="str">
        <f t="shared" si="6"/>
        <v/>
      </c>
    </row>
    <row r="237" spans="2:7" ht="14.25">
      <c r="B237" s="153" t="s">
        <v>874</v>
      </c>
      <c r="C237" s="66" t="s">
        <v>875</v>
      </c>
      <c r="D237" s="22" t="s">
        <v>381</v>
      </c>
      <c r="E237" s="37"/>
      <c r="F237" s="45"/>
      <c r="G237" s="17">
        <f t="shared" si="6"/>
        <v>0</v>
      </c>
    </row>
    <row r="238" spans="2:7">
      <c r="B238" s="153"/>
      <c r="C238" s="66"/>
      <c r="D238" s="22"/>
      <c r="E238" s="37"/>
      <c r="F238" s="45"/>
      <c r="G238" s="17" t="str">
        <f t="shared" si="6"/>
        <v/>
      </c>
    </row>
    <row r="239" spans="2:7" ht="14.25">
      <c r="B239" s="153" t="s">
        <v>876</v>
      </c>
      <c r="C239" s="66" t="s">
        <v>796</v>
      </c>
      <c r="D239" s="22" t="s">
        <v>381</v>
      </c>
      <c r="E239" s="37"/>
      <c r="F239" s="45"/>
      <c r="G239" s="17">
        <f t="shared" si="6"/>
        <v>0</v>
      </c>
    </row>
    <row r="240" spans="2:7">
      <c r="B240" s="152"/>
      <c r="C240" s="52"/>
      <c r="D240" s="22"/>
      <c r="E240" s="37"/>
      <c r="F240" s="45"/>
      <c r="G240" s="17" t="str">
        <f t="shared" si="6"/>
        <v/>
      </c>
    </row>
    <row r="241" spans="2:7" ht="14.25">
      <c r="B241" s="153" t="s">
        <v>877</v>
      </c>
      <c r="C241" s="66" t="s">
        <v>878</v>
      </c>
      <c r="D241" s="22" t="s">
        <v>381</v>
      </c>
      <c r="E241" s="37"/>
      <c r="F241" s="45"/>
      <c r="G241" s="17">
        <f t="shared" si="6"/>
        <v>0</v>
      </c>
    </row>
    <row r="242" spans="2:7">
      <c r="B242" s="152"/>
      <c r="C242" s="52"/>
      <c r="D242" s="22"/>
      <c r="E242" s="37"/>
      <c r="F242" s="45"/>
      <c r="G242" s="17" t="str">
        <f t="shared" si="6"/>
        <v/>
      </c>
    </row>
    <row r="243" spans="2:7" ht="25.5">
      <c r="B243" s="153" t="s">
        <v>879</v>
      </c>
      <c r="C243" s="16" t="s">
        <v>872</v>
      </c>
      <c r="D243" s="22"/>
      <c r="E243" s="37"/>
      <c r="F243" s="45"/>
      <c r="G243" s="17" t="str">
        <f t="shared" si="6"/>
        <v/>
      </c>
    </row>
    <row r="244" spans="2:7">
      <c r="B244" s="152"/>
      <c r="C244" s="52"/>
      <c r="D244" s="22"/>
      <c r="E244" s="37"/>
      <c r="F244" s="45"/>
      <c r="G244" s="17" t="str">
        <f t="shared" si="6"/>
        <v/>
      </c>
    </row>
    <row r="245" spans="2:7" ht="14.25">
      <c r="B245" s="153" t="s">
        <v>880</v>
      </c>
      <c r="C245" s="66" t="s">
        <v>802</v>
      </c>
      <c r="D245" s="22" t="s">
        <v>381</v>
      </c>
      <c r="E245" s="37"/>
      <c r="F245" s="45"/>
      <c r="G245" s="17">
        <f t="shared" si="6"/>
        <v>0</v>
      </c>
    </row>
    <row r="246" spans="2:7">
      <c r="B246" s="152"/>
      <c r="C246" s="52"/>
      <c r="D246" s="22"/>
      <c r="E246" s="37"/>
      <c r="F246" s="45"/>
      <c r="G246" s="17" t="str">
        <f t="shared" si="6"/>
        <v/>
      </c>
    </row>
    <row r="247" spans="2:7" ht="14.25">
      <c r="B247" s="153" t="s">
        <v>881</v>
      </c>
      <c r="C247" s="66" t="s">
        <v>875</v>
      </c>
      <c r="D247" s="22" t="s">
        <v>381</v>
      </c>
      <c r="E247" s="37"/>
      <c r="F247" s="45"/>
      <c r="G247" s="17">
        <f t="shared" si="6"/>
        <v>0</v>
      </c>
    </row>
    <row r="248" spans="2:7">
      <c r="B248" s="152"/>
      <c r="C248" s="52"/>
      <c r="D248" s="22"/>
      <c r="E248" s="37"/>
      <c r="F248" s="45"/>
      <c r="G248" s="17" t="str">
        <f t="shared" si="6"/>
        <v/>
      </c>
    </row>
    <row r="249" spans="2:7" ht="14.25">
      <c r="B249" s="153" t="s">
        <v>882</v>
      </c>
      <c r="C249" s="66" t="s">
        <v>796</v>
      </c>
      <c r="D249" s="22" t="s">
        <v>381</v>
      </c>
      <c r="E249" s="37"/>
      <c r="F249" s="45"/>
      <c r="G249" s="17">
        <f t="shared" si="6"/>
        <v>0</v>
      </c>
    </row>
    <row r="250" spans="2:7">
      <c r="B250" s="152"/>
      <c r="C250" s="52"/>
      <c r="D250" s="22"/>
      <c r="E250" s="37"/>
      <c r="F250" s="45"/>
      <c r="G250" s="17" t="str">
        <f t="shared" si="6"/>
        <v/>
      </c>
    </row>
    <row r="251" spans="2:7" ht="14.25">
      <c r="B251" s="153" t="s">
        <v>883</v>
      </c>
      <c r="C251" s="66" t="s">
        <v>878</v>
      </c>
      <c r="D251" s="22" t="s">
        <v>381</v>
      </c>
      <c r="E251" s="37"/>
      <c r="F251" s="45"/>
      <c r="G251" s="17">
        <f t="shared" si="6"/>
        <v>0</v>
      </c>
    </row>
    <row r="252" spans="2:7">
      <c r="B252" s="152"/>
      <c r="C252" s="52"/>
      <c r="D252" s="22"/>
      <c r="E252" s="37"/>
      <c r="F252" s="45"/>
      <c r="G252" s="17" t="str">
        <f t="shared" si="6"/>
        <v/>
      </c>
    </row>
    <row r="253" spans="2:7" ht="25.5">
      <c r="B253" s="153" t="s">
        <v>884</v>
      </c>
      <c r="C253" s="16" t="s">
        <v>885</v>
      </c>
      <c r="D253" s="22"/>
      <c r="E253" s="37"/>
      <c r="F253" s="45"/>
      <c r="G253" s="17" t="str">
        <f t="shared" si="6"/>
        <v/>
      </c>
    </row>
    <row r="254" spans="2:7">
      <c r="B254" s="152"/>
      <c r="C254" s="52"/>
      <c r="D254" s="22"/>
      <c r="E254" s="37"/>
      <c r="F254" s="45"/>
      <c r="G254" s="17" t="str">
        <f t="shared" si="6"/>
        <v/>
      </c>
    </row>
    <row r="255" spans="2:7" ht="14.25">
      <c r="B255" s="153" t="s">
        <v>886</v>
      </c>
      <c r="C255" s="66" t="s">
        <v>887</v>
      </c>
      <c r="D255" s="22" t="s">
        <v>381</v>
      </c>
      <c r="E255" s="37"/>
      <c r="F255" s="45"/>
      <c r="G255" s="17">
        <f t="shared" si="6"/>
        <v>0</v>
      </c>
    </row>
    <row r="256" spans="2:7">
      <c r="B256" s="152"/>
      <c r="C256" s="52"/>
      <c r="D256" s="22"/>
      <c r="E256" s="37"/>
      <c r="F256" s="45"/>
      <c r="G256" s="17" t="str">
        <f t="shared" si="6"/>
        <v/>
      </c>
    </row>
    <row r="257" spans="2:7" ht="25.5">
      <c r="B257" s="153" t="s">
        <v>888</v>
      </c>
      <c r="C257" s="16" t="s">
        <v>889</v>
      </c>
      <c r="D257" s="22" t="s">
        <v>381</v>
      </c>
      <c r="E257" s="37"/>
      <c r="F257" s="45"/>
      <c r="G257" s="17">
        <f t="shared" si="6"/>
        <v>0</v>
      </c>
    </row>
    <row r="258" spans="2:7">
      <c r="B258" s="152"/>
      <c r="C258" s="52"/>
      <c r="D258" s="22"/>
      <c r="E258" s="37"/>
      <c r="F258" s="45"/>
      <c r="G258" s="17" t="str">
        <f t="shared" si="6"/>
        <v/>
      </c>
    </row>
    <row r="259" spans="2:7">
      <c r="B259" s="153" t="s">
        <v>890</v>
      </c>
      <c r="C259" s="66" t="s">
        <v>891</v>
      </c>
      <c r="D259" s="37" t="s">
        <v>109</v>
      </c>
      <c r="E259" s="37"/>
      <c r="F259" s="45"/>
      <c r="G259" s="17">
        <f t="shared" si="6"/>
        <v>0</v>
      </c>
    </row>
    <row r="260" spans="2:7">
      <c r="B260" s="152"/>
      <c r="C260" s="52"/>
      <c r="D260" s="22"/>
      <c r="E260" s="37"/>
      <c r="F260" s="45"/>
      <c r="G260" s="17" t="str">
        <f t="shared" si="6"/>
        <v/>
      </c>
    </row>
    <row r="261" spans="2:7" ht="25.5">
      <c r="B261" s="153" t="s">
        <v>892</v>
      </c>
      <c r="C261" s="16" t="s">
        <v>893</v>
      </c>
      <c r="D261" s="22"/>
      <c r="E261" s="37"/>
      <c r="F261" s="45"/>
      <c r="G261" s="17" t="str">
        <f t="shared" si="6"/>
        <v/>
      </c>
    </row>
    <row r="262" spans="2:7">
      <c r="B262" s="152"/>
      <c r="C262" s="52"/>
      <c r="D262" s="22"/>
      <c r="E262" s="37"/>
      <c r="F262" s="45"/>
      <c r="G262" s="17" t="str">
        <f t="shared" si="6"/>
        <v/>
      </c>
    </row>
    <row r="263" spans="2:7" ht="14.25">
      <c r="B263" s="153" t="s">
        <v>894</v>
      </c>
      <c r="C263" s="66" t="s">
        <v>887</v>
      </c>
      <c r="D263" s="22" t="s">
        <v>381</v>
      </c>
      <c r="E263" s="37"/>
      <c r="F263" s="45"/>
      <c r="G263" s="17">
        <f t="shared" si="6"/>
        <v>0</v>
      </c>
    </row>
    <row r="264" spans="2:7">
      <c r="B264" s="152"/>
      <c r="C264" s="52"/>
      <c r="D264" s="22"/>
      <c r="E264" s="37"/>
      <c r="F264" s="45"/>
      <c r="G264" s="17" t="str">
        <f t="shared" si="6"/>
        <v/>
      </c>
    </row>
    <row r="265" spans="2:7" ht="25.5">
      <c r="B265" s="153" t="s">
        <v>895</v>
      </c>
      <c r="C265" s="16" t="s">
        <v>889</v>
      </c>
      <c r="D265" s="22" t="s">
        <v>381</v>
      </c>
      <c r="E265" s="37"/>
      <c r="F265" s="45"/>
      <c r="G265" s="17">
        <f t="shared" si="6"/>
        <v>0</v>
      </c>
    </row>
    <row r="266" spans="2:7">
      <c r="B266" s="152"/>
      <c r="C266" s="52"/>
      <c r="D266" s="22"/>
      <c r="E266" s="37"/>
      <c r="F266" s="45"/>
      <c r="G266" s="17" t="str">
        <f t="shared" si="6"/>
        <v/>
      </c>
    </row>
    <row r="267" spans="2:7">
      <c r="B267" s="153" t="s">
        <v>896</v>
      </c>
      <c r="C267" s="66" t="s">
        <v>891</v>
      </c>
      <c r="D267" s="37" t="s">
        <v>109</v>
      </c>
      <c r="E267" s="37"/>
      <c r="F267" s="45"/>
      <c r="G267" s="17">
        <f t="shared" si="6"/>
        <v>0</v>
      </c>
    </row>
    <row r="268" spans="2:7">
      <c r="B268" s="153"/>
      <c r="C268" s="66"/>
      <c r="D268" s="37"/>
      <c r="E268" s="37"/>
      <c r="F268" s="45"/>
      <c r="G268" s="17"/>
    </row>
    <row r="269" spans="2:7">
      <c r="B269" s="153"/>
      <c r="C269" s="66"/>
      <c r="D269" s="37"/>
      <c r="E269" s="37"/>
      <c r="F269" s="45"/>
      <c r="G269" s="17"/>
    </row>
    <row r="270" spans="2:7">
      <c r="B270" s="153"/>
      <c r="C270" s="66"/>
      <c r="D270" s="37"/>
      <c r="E270" s="37"/>
      <c r="F270" s="45"/>
      <c r="G270" s="17"/>
    </row>
    <row r="271" spans="2:7">
      <c r="B271" s="153"/>
      <c r="C271" s="66"/>
      <c r="D271" s="37"/>
      <c r="E271" s="37"/>
      <c r="F271" s="45"/>
      <c r="G271" s="17"/>
    </row>
    <row r="272" spans="2:7">
      <c r="B272" s="153"/>
      <c r="C272" s="66"/>
      <c r="D272" s="37"/>
      <c r="E272" s="37"/>
      <c r="F272" s="45"/>
      <c r="G272" s="17"/>
    </row>
    <row r="273" spans="2:8">
      <c r="B273" s="153"/>
      <c r="C273" s="66"/>
      <c r="D273" s="37"/>
      <c r="E273" s="37"/>
      <c r="F273" s="45"/>
      <c r="G273" s="17"/>
    </row>
    <row r="274" spans="2:8">
      <c r="B274" s="153"/>
      <c r="C274" s="66"/>
      <c r="D274" s="37"/>
      <c r="E274" s="37"/>
      <c r="F274" s="45"/>
      <c r="G274" s="17"/>
    </row>
    <row r="275" spans="2:8">
      <c r="B275" s="153"/>
      <c r="C275" s="66"/>
      <c r="D275" s="37"/>
      <c r="E275" s="37"/>
      <c r="F275" s="45"/>
      <c r="G275" s="17"/>
    </row>
    <row r="276" spans="2:8">
      <c r="B276" s="153"/>
      <c r="C276" s="66"/>
      <c r="D276" s="37"/>
      <c r="E276" s="37"/>
      <c r="F276" s="45"/>
      <c r="G276" s="17"/>
    </row>
    <row r="277" spans="2:8">
      <c r="B277" s="153"/>
      <c r="C277" s="66"/>
      <c r="D277" s="37"/>
      <c r="E277" s="37"/>
      <c r="F277" s="45"/>
      <c r="G277" s="17"/>
    </row>
    <row r="278" spans="2:8">
      <c r="B278" s="153"/>
      <c r="C278" s="66"/>
      <c r="D278" s="37"/>
      <c r="E278" s="37"/>
      <c r="F278" s="45"/>
      <c r="G278" s="17"/>
    </row>
    <row r="279" spans="2:8">
      <c r="B279" s="153"/>
      <c r="C279" s="66"/>
      <c r="D279" s="37"/>
      <c r="E279" s="37"/>
      <c r="F279" s="45"/>
      <c r="G279" s="17"/>
    </row>
    <row r="280" spans="2:8">
      <c r="B280" s="153"/>
      <c r="C280" s="66"/>
      <c r="D280" s="37"/>
      <c r="E280" s="37"/>
      <c r="F280" s="45"/>
      <c r="G280" s="17"/>
    </row>
    <row r="281" spans="2:8" s="28" customFormat="1" ht="24.95" customHeight="1">
      <c r="B281" s="90" t="str">
        <f>$B$10</f>
        <v>C4.3</v>
      </c>
      <c r="C281" s="30" t="s">
        <v>94</v>
      </c>
      <c r="D281" s="31"/>
      <c r="E281" s="32"/>
      <c r="F281" s="31"/>
      <c r="G281" s="33">
        <f>SUM(G221:G280)</f>
        <v>0</v>
      </c>
      <c r="H281" s="34"/>
    </row>
  </sheetData>
  <mergeCells count="25">
    <mergeCell ref="B216:F216"/>
    <mergeCell ref="G216:G219"/>
    <mergeCell ref="B217:F219"/>
    <mergeCell ref="B147:F147"/>
    <mergeCell ref="G147:G150"/>
    <mergeCell ref="B148:F150"/>
    <mergeCell ref="B213:D213"/>
    <mergeCell ref="E213:G215"/>
    <mergeCell ref="B214:D214"/>
    <mergeCell ref="B215:D215"/>
    <mergeCell ref="B77:F77"/>
    <mergeCell ref="G77:G80"/>
    <mergeCell ref="B78:F80"/>
    <mergeCell ref="B144:D144"/>
    <mergeCell ref="E144:G146"/>
    <mergeCell ref="B145:D145"/>
    <mergeCell ref="B146:D146"/>
    <mergeCell ref="E1:G1"/>
    <mergeCell ref="B5:F7"/>
    <mergeCell ref="G4:G7"/>
    <mergeCell ref="B4:F4"/>
    <mergeCell ref="B74:D74"/>
    <mergeCell ref="E74:G76"/>
    <mergeCell ref="B75:D75"/>
    <mergeCell ref="B76:D7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2">
    <pageSetUpPr fitToPage="1"/>
  </sheetPr>
  <dimension ref="B1:H388"/>
  <sheetViews>
    <sheetView view="pageBreakPreview" topLeftCell="B29" zoomScaleNormal="125" zoomScaleSheetLayoutView="100" zoomScalePageLayoutView="125" workbookViewId="0">
      <selection activeCell="G32" sqref="G3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4.42578125" style="311" customWidth="1"/>
    <col min="6" max="6" width="12" style="315" customWidth="1"/>
    <col min="7" max="7" width="15.7109375" style="1" customWidth="1"/>
    <col min="8" max="8" width="15.7109375" style="5" customWidth="1"/>
    <col min="9" max="16384" width="8.85546875" style="1"/>
  </cols>
  <sheetData>
    <row r="1" spans="2:8">
      <c r="B1" s="2" t="str">
        <f>Client1</f>
        <v>Province of KwaZulu-Natal</v>
      </c>
      <c r="E1" s="299"/>
      <c r="F1" s="672" t="str">
        <f>"Contract No. "&amp;ContractNo</f>
        <v>Contract No. ZNB02213/0000/00/HOD/INF/23/T</v>
      </c>
      <c r="G1" s="672"/>
      <c r="H1" s="672"/>
    </row>
    <row r="2" spans="2:8">
      <c r="B2" s="98" t="str">
        <f>Client2</f>
        <v>Department of Transport</v>
      </c>
      <c r="E2" s="313"/>
      <c r="F2" s="406"/>
    </row>
    <row r="3" spans="2:8">
      <c r="B3" s="3"/>
      <c r="E3" s="301"/>
    </row>
    <row r="4" spans="2:8" ht="12.75" customHeight="1">
      <c r="B4" s="670" t="s">
        <v>48</v>
      </c>
      <c r="C4" s="671"/>
      <c r="D4" s="671"/>
      <c r="E4" s="671"/>
      <c r="F4" s="671"/>
      <c r="G4" s="671"/>
      <c r="H4" s="678" t="str">
        <f>"CHAPTER "&amp;B10</f>
        <v>CHAPTER C2.1</v>
      </c>
    </row>
    <row r="5" spans="2:8" ht="7.5" customHeight="1">
      <c r="B5" s="663" t="str">
        <f>ContractDescription</f>
        <v>THE CONSTRUCTION OF MKUZE RIVER BRIDGE NO.3801 AT KM 27+440 ON MAIN ROAD P52-3 IN ZULULAND UNDER EMPANGENI REGION.</v>
      </c>
      <c r="C5" s="664"/>
      <c r="D5" s="664"/>
      <c r="E5" s="664"/>
      <c r="F5" s="664"/>
      <c r="G5" s="664"/>
      <c r="H5" s="679"/>
    </row>
    <row r="6" spans="2:8" ht="12.75" customHeight="1">
      <c r="B6" s="663"/>
      <c r="C6" s="664"/>
      <c r="D6" s="664"/>
      <c r="E6" s="664"/>
      <c r="F6" s="664"/>
      <c r="G6" s="664"/>
      <c r="H6" s="679"/>
    </row>
    <row r="7" spans="2:8" s="9" customFormat="1" ht="7.5" customHeight="1">
      <c r="B7" s="665"/>
      <c r="C7" s="666"/>
      <c r="D7" s="666"/>
      <c r="E7" s="666"/>
      <c r="F7" s="666"/>
      <c r="G7" s="666"/>
      <c r="H7" s="680"/>
    </row>
    <row r="8" spans="2:8" s="9" customFormat="1" ht="24.95" customHeight="1">
      <c r="B8" s="10" t="s">
        <v>49</v>
      </c>
      <c r="C8" s="11" t="s">
        <v>50</v>
      </c>
      <c r="D8" s="11" t="s">
        <v>51</v>
      </c>
      <c r="E8" s="331" t="s">
        <v>52</v>
      </c>
      <c r="F8" s="363" t="s">
        <v>53</v>
      </c>
      <c r="G8" s="11" t="s">
        <v>54</v>
      </c>
      <c r="H8" s="11" t="s">
        <v>55</v>
      </c>
    </row>
    <row r="9" spans="2:8">
      <c r="B9" s="50"/>
      <c r="C9" s="14"/>
      <c r="D9" s="376"/>
      <c r="E9" s="390"/>
      <c r="F9" s="407"/>
      <c r="G9" s="16"/>
      <c r="H9" s="25" t="str">
        <f>IF(D9="","",F9*G9)</f>
        <v/>
      </c>
    </row>
    <row r="10" spans="2:8" ht="25.5">
      <c r="B10" s="74" t="s">
        <v>897</v>
      </c>
      <c r="C10" s="20" t="s">
        <v>898</v>
      </c>
      <c r="D10" s="376"/>
      <c r="E10" s="304"/>
      <c r="F10" s="304"/>
      <c r="G10" s="16"/>
      <c r="H10" s="25" t="str">
        <f>IF(D10="","",F10*G10)</f>
        <v/>
      </c>
    </row>
    <row r="11" spans="2:8">
      <c r="B11" s="50"/>
      <c r="C11" s="14"/>
      <c r="D11" s="376"/>
      <c r="E11" s="304"/>
      <c r="F11" s="304"/>
      <c r="G11" s="16"/>
      <c r="H11" s="25"/>
    </row>
    <row r="12" spans="2:8" ht="25.5">
      <c r="B12" s="62" t="s">
        <v>429</v>
      </c>
      <c r="C12" s="14" t="s">
        <v>899</v>
      </c>
      <c r="D12" s="376"/>
      <c r="E12" s="304"/>
      <c r="F12" s="304"/>
      <c r="G12" s="16"/>
      <c r="H12" s="25" t="str">
        <f t="shared" ref="H12:H43" si="0">IF(D12="","",F12*G12)</f>
        <v/>
      </c>
    </row>
    <row r="13" spans="2:8">
      <c r="B13" s="62"/>
      <c r="C13" s="14"/>
      <c r="D13" s="376"/>
      <c r="E13" s="304"/>
      <c r="F13" s="305"/>
      <c r="G13" s="16"/>
      <c r="H13" s="25" t="str">
        <f t="shared" si="0"/>
        <v/>
      </c>
    </row>
    <row r="14" spans="2:8">
      <c r="B14" s="50" t="s">
        <v>900</v>
      </c>
      <c r="C14" s="14" t="s">
        <v>901</v>
      </c>
      <c r="D14" s="359" t="s">
        <v>261</v>
      </c>
      <c r="E14" s="304"/>
      <c r="F14" s="454">
        <v>1</v>
      </c>
      <c r="G14" s="24"/>
      <c r="H14" s="25">
        <f t="shared" si="0"/>
        <v>0</v>
      </c>
    </row>
    <row r="15" spans="2:8">
      <c r="B15" s="62"/>
      <c r="C15" s="14"/>
      <c r="D15" s="376"/>
      <c r="E15" s="304"/>
      <c r="F15" s="550"/>
      <c r="G15" s="40"/>
      <c r="H15" s="25" t="str">
        <f t="shared" si="0"/>
        <v/>
      </c>
    </row>
    <row r="16" spans="2:8" ht="25.5">
      <c r="B16" s="50" t="s">
        <v>902</v>
      </c>
      <c r="C16" s="14" t="s">
        <v>903</v>
      </c>
      <c r="D16" s="359" t="s">
        <v>904</v>
      </c>
      <c r="E16" s="304"/>
      <c r="F16" s="550">
        <v>1</v>
      </c>
      <c r="G16" s="217">
        <v>450000</v>
      </c>
      <c r="H16" s="25">
        <f t="shared" si="0"/>
        <v>450000</v>
      </c>
    </row>
    <row r="17" spans="2:8">
      <c r="B17" s="62"/>
      <c r="C17" s="14"/>
      <c r="D17" s="376"/>
      <c r="E17" s="304"/>
      <c r="F17" s="454"/>
      <c r="G17" s="40"/>
      <c r="H17" s="25" t="str">
        <f t="shared" si="0"/>
        <v/>
      </c>
    </row>
    <row r="18" spans="2:8" ht="25.5">
      <c r="B18" s="50" t="s">
        <v>905</v>
      </c>
      <c r="C18" s="148" t="s">
        <v>906</v>
      </c>
      <c r="D18" s="359" t="s">
        <v>125</v>
      </c>
      <c r="E18" s="306"/>
      <c r="F18" s="638">
        <f>G16</f>
        <v>450000</v>
      </c>
      <c r="G18" s="416"/>
      <c r="H18" s="25">
        <f t="shared" si="0"/>
        <v>0</v>
      </c>
    </row>
    <row r="19" spans="2:8">
      <c r="B19" s="62"/>
      <c r="C19" s="780"/>
      <c r="D19" s="391"/>
      <c r="E19" s="309"/>
      <c r="F19" s="454"/>
      <c r="G19" s="45"/>
      <c r="H19" s="25" t="str">
        <f t="shared" si="0"/>
        <v/>
      </c>
    </row>
    <row r="20" spans="2:8" ht="25.5" hidden="1">
      <c r="B20" s="50" t="s">
        <v>907</v>
      </c>
      <c r="C20" s="14" t="s">
        <v>908</v>
      </c>
      <c r="D20" s="359" t="s">
        <v>230</v>
      </c>
      <c r="E20" s="304"/>
      <c r="F20" s="454"/>
      <c r="G20" s="38"/>
      <c r="H20" s="25">
        <f t="shared" si="0"/>
        <v>0</v>
      </c>
    </row>
    <row r="21" spans="2:8" hidden="1">
      <c r="B21" s="62"/>
      <c r="C21" s="780"/>
      <c r="D21" s="391"/>
      <c r="E21" s="304"/>
      <c r="F21" s="454"/>
      <c r="G21" s="45"/>
      <c r="H21" s="25" t="str">
        <f t="shared" si="0"/>
        <v/>
      </c>
    </row>
    <row r="22" spans="2:8" hidden="1">
      <c r="B22" s="62" t="s">
        <v>909</v>
      </c>
      <c r="C22" s="14" t="s">
        <v>910</v>
      </c>
      <c r="D22" s="391"/>
      <c r="E22" s="304"/>
      <c r="F22" s="551"/>
      <c r="G22" s="43"/>
      <c r="H22" s="25" t="str">
        <f t="shared" si="0"/>
        <v/>
      </c>
    </row>
    <row r="23" spans="2:8" hidden="1">
      <c r="B23" s="62"/>
      <c r="C23" s="780"/>
      <c r="D23" s="391"/>
      <c r="E23" s="304"/>
      <c r="F23" s="454"/>
      <c r="G23" s="45"/>
      <c r="H23" s="25" t="str">
        <f t="shared" si="0"/>
        <v/>
      </c>
    </row>
    <row r="24" spans="2:8" ht="25.5" hidden="1">
      <c r="B24" s="50" t="s">
        <v>911</v>
      </c>
      <c r="C24" s="14" t="s">
        <v>912</v>
      </c>
      <c r="D24" s="359" t="s">
        <v>230</v>
      </c>
      <c r="E24" s="304"/>
      <c r="F24" s="454"/>
      <c r="G24" s="40"/>
      <c r="H24" s="25">
        <f t="shared" si="0"/>
        <v>0</v>
      </c>
    </row>
    <row r="25" spans="2:8" hidden="1">
      <c r="B25" s="62"/>
      <c r="C25" s="14"/>
      <c r="D25" s="376"/>
      <c r="E25" s="304"/>
      <c r="F25" s="550"/>
      <c r="G25" s="40"/>
      <c r="H25" s="25" t="str">
        <f t="shared" si="0"/>
        <v/>
      </c>
    </row>
    <row r="26" spans="2:8" ht="25.5" hidden="1">
      <c r="B26" s="50" t="s">
        <v>913</v>
      </c>
      <c r="C26" s="14" t="s">
        <v>914</v>
      </c>
      <c r="D26" s="359" t="s">
        <v>125</v>
      </c>
      <c r="E26" s="304"/>
      <c r="F26" s="550"/>
      <c r="G26" s="38"/>
      <c r="H26" s="25">
        <f t="shared" si="0"/>
        <v>0</v>
      </c>
    </row>
    <row r="27" spans="2:8">
      <c r="B27" s="62"/>
      <c r="C27" s="14"/>
      <c r="D27" s="376"/>
      <c r="E27" s="304"/>
      <c r="F27" s="550"/>
      <c r="G27" s="38"/>
      <c r="H27" s="25" t="str">
        <f t="shared" si="0"/>
        <v/>
      </c>
    </row>
    <row r="28" spans="2:8">
      <c r="B28" s="50" t="s">
        <v>915</v>
      </c>
      <c r="C28" s="14" t="s">
        <v>916</v>
      </c>
      <c r="D28" s="359" t="s">
        <v>904</v>
      </c>
      <c r="E28" s="304"/>
      <c r="F28" s="454" t="s">
        <v>917</v>
      </c>
      <c r="G28" s="217">
        <v>30000</v>
      </c>
      <c r="H28" s="25">
        <f t="shared" si="0"/>
        <v>30000</v>
      </c>
    </row>
    <row r="29" spans="2:8">
      <c r="B29" s="62"/>
      <c r="C29" s="14"/>
      <c r="D29" s="376"/>
      <c r="E29" s="304"/>
      <c r="F29" s="454"/>
      <c r="G29" s="47"/>
      <c r="H29" s="25" t="str">
        <f t="shared" si="0"/>
        <v/>
      </c>
    </row>
    <row r="30" spans="2:8" ht="25.5">
      <c r="B30" s="50" t="s">
        <v>918</v>
      </c>
      <c r="C30" s="14" t="s">
        <v>919</v>
      </c>
      <c r="D30" s="359" t="s">
        <v>125</v>
      </c>
      <c r="E30" s="304"/>
      <c r="F30" s="639">
        <f>G28</f>
        <v>30000</v>
      </c>
      <c r="G30" s="219"/>
      <c r="H30" s="25">
        <f t="shared" si="0"/>
        <v>0</v>
      </c>
    </row>
    <row r="31" spans="2:8">
      <c r="B31" s="62"/>
      <c r="C31" s="14"/>
      <c r="D31" s="376"/>
      <c r="E31" s="304"/>
      <c r="F31" s="454"/>
      <c r="G31" s="47"/>
      <c r="H31" s="25" t="str">
        <f t="shared" si="0"/>
        <v/>
      </c>
    </row>
    <row r="32" spans="2:8" ht="25.5">
      <c r="B32" s="50" t="s">
        <v>920</v>
      </c>
      <c r="C32" s="14" t="s">
        <v>921</v>
      </c>
      <c r="D32" s="359" t="s">
        <v>452</v>
      </c>
      <c r="E32" s="304"/>
      <c r="F32" s="550">
        <v>100</v>
      </c>
      <c r="G32" s="38"/>
      <c r="H32" s="25">
        <f t="shared" si="0"/>
        <v>0</v>
      </c>
    </row>
    <row r="33" spans="2:8">
      <c r="B33" s="62"/>
      <c r="C33" s="14"/>
      <c r="D33" s="376"/>
      <c r="E33" s="304"/>
      <c r="F33" s="454"/>
      <c r="G33" s="47"/>
      <c r="H33" s="25" t="str">
        <f t="shared" si="0"/>
        <v/>
      </c>
    </row>
    <row r="34" spans="2:8">
      <c r="B34" s="50" t="s">
        <v>922</v>
      </c>
      <c r="C34" s="14" t="s">
        <v>923</v>
      </c>
      <c r="D34" s="359" t="s">
        <v>261</v>
      </c>
      <c r="E34" s="304"/>
      <c r="F34" s="551" t="s">
        <v>917</v>
      </c>
      <c r="G34" s="217"/>
      <c r="H34" s="25">
        <f t="shared" si="0"/>
        <v>0</v>
      </c>
    </row>
    <row r="35" spans="2:8">
      <c r="B35" s="62"/>
      <c r="C35" s="14"/>
      <c r="D35" s="376"/>
      <c r="E35" s="304"/>
      <c r="F35" s="454"/>
      <c r="G35" s="40"/>
      <c r="H35" s="25" t="str">
        <f t="shared" si="0"/>
        <v/>
      </c>
    </row>
    <row r="36" spans="2:8" hidden="1">
      <c r="B36" s="50" t="s">
        <v>924</v>
      </c>
      <c r="C36" s="14" t="s">
        <v>925</v>
      </c>
      <c r="D36" s="376"/>
      <c r="E36" s="304"/>
      <c r="F36" s="550"/>
      <c r="G36" s="38"/>
      <c r="H36" s="25" t="str">
        <f t="shared" si="0"/>
        <v/>
      </c>
    </row>
    <row r="37" spans="2:8" hidden="1">
      <c r="B37" s="62"/>
      <c r="C37" s="14"/>
      <c r="D37" s="376"/>
      <c r="E37" s="304"/>
      <c r="F37" s="550"/>
      <c r="G37" s="38"/>
      <c r="H37" s="25" t="str">
        <f t="shared" si="0"/>
        <v/>
      </c>
    </row>
    <row r="38" spans="2:8" hidden="1">
      <c r="B38" s="50" t="s">
        <v>926</v>
      </c>
      <c r="C38" s="14" t="s">
        <v>927</v>
      </c>
      <c r="D38" s="359" t="s">
        <v>230</v>
      </c>
      <c r="E38" s="305"/>
      <c r="F38" s="551"/>
      <c r="G38" s="38"/>
      <c r="H38" s="25">
        <f t="shared" si="0"/>
        <v>0</v>
      </c>
    </row>
    <row r="39" spans="2:8" hidden="1">
      <c r="B39" s="62"/>
      <c r="C39" s="14"/>
      <c r="D39" s="376"/>
      <c r="E39" s="305"/>
      <c r="F39" s="550"/>
      <c r="G39" s="38"/>
      <c r="H39" s="25" t="str">
        <f t="shared" si="0"/>
        <v/>
      </c>
    </row>
    <row r="40" spans="2:8" ht="25.5" hidden="1">
      <c r="B40" s="50" t="s">
        <v>928</v>
      </c>
      <c r="C40" s="14" t="s">
        <v>929</v>
      </c>
      <c r="D40" s="359" t="s">
        <v>125</v>
      </c>
      <c r="E40" s="305"/>
      <c r="F40" s="550"/>
      <c r="G40" s="48"/>
      <c r="H40" s="25">
        <f t="shared" si="0"/>
        <v>0</v>
      </c>
    </row>
    <row r="41" spans="2:8" hidden="1">
      <c r="B41" s="62"/>
      <c r="C41" s="14"/>
      <c r="D41" s="376"/>
      <c r="E41" s="305"/>
      <c r="F41" s="454"/>
      <c r="G41" s="38"/>
      <c r="H41" s="25" t="str">
        <f t="shared" si="0"/>
        <v/>
      </c>
    </row>
    <row r="42" spans="2:8" hidden="1">
      <c r="B42" s="50" t="s">
        <v>930</v>
      </c>
      <c r="C42" s="14" t="s">
        <v>931</v>
      </c>
      <c r="D42" s="359" t="s">
        <v>69</v>
      </c>
      <c r="E42" s="305"/>
      <c r="F42" s="551"/>
      <c r="G42" s="38"/>
      <c r="H42" s="25">
        <f t="shared" si="0"/>
        <v>0</v>
      </c>
    </row>
    <row r="43" spans="2:8" hidden="1">
      <c r="B43" s="62"/>
      <c r="C43" s="14"/>
      <c r="D43" s="376"/>
      <c r="E43" s="305"/>
      <c r="F43" s="454"/>
      <c r="G43" s="38"/>
      <c r="H43" s="25" t="str">
        <f t="shared" si="0"/>
        <v/>
      </c>
    </row>
    <row r="44" spans="2:8" hidden="1">
      <c r="B44" s="50" t="s">
        <v>932</v>
      </c>
      <c r="C44" s="14" t="s">
        <v>933</v>
      </c>
      <c r="D44" s="391"/>
      <c r="E44" s="304"/>
      <c r="F44" s="551"/>
      <c r="G44" s="38"/>
      <c r="H44" s="25" t="str">
        <f t="shared" ref="H44:H66" si="1">IF(D44="","",F44*G44)</f>
        <v/>
      </c>
    </row>
    <row r="45" spans="2:8" hidden="1">
      <c r="B45" s="62"/>
      <c r="C45" s="14"/>
      <c r="D45" s="376"/>
      <c r="E45" s="304"/>
      <c r="F45" s="454"/>
      <c r="G45" s="38"/>
      <c r="H45" s="25" t="str">
        <f t="shared" si="1"/>
        <v/>
      </c>
    </row>
    <row r="46" spans="2:8" hidden="1">
      <c r="B46" s="50" t="s">
        <v>934</v>
      </c>
      <c r="C46" s="780" t="s">
        <v>935</v>
      </c>
      <c r="D46" s="391"/>
      <c r="E46" s="304"/>
      <c r="F46" s="551"/>
      <c r="G46" s="38"/>
      <c r="H46" s="25" t="str">
        <f t="shared" si="1"/>
        <v/>
      </c>
    </row>
    <row r="47" spans="2:8" hidden="1">
      <c r="B47" s="62"/>
      <c r="C47" s="780"/>
      <c r="D47" s="391"/>
      <c r="E47" s="372"/>
      <c r="F47" s="454"/>
      <c r="G47" s="38"/>
      <c r="H47" s="25" t="str">
        <f t="shared" si="1"/>
        <v/>
      </c>
    </row>
    <row r="48" spans="2:8" hidden="1">
      <c r="B48" s="62" t="s">
        <v>311</v>
      </c>
      <c r="C48" s="14" t="s">
        <v>936</v>
      </c>
      <c r="D48" s="359" t="s">
        <v>452</v>
      </c>
      <c r="E48" s="373"/>
      <c r="F48" s="550"/>
      <c r="G48" s="38"/>
      <c r="H48" s="25">
        <f t="shared" si="1"/>
        <v>0</v>
      </c>
    </row>
    <row r="49" spans="2:8" hidden="1">
      <c r="B49" s="62"/>
      <c r="C49" s="14"/>
      <c r="D49" s="376"/>
      <c r="E49" s="37"/>
      <c r="F49" s="454"/>
      <c r="G49" s="38"/>
      <c r="H49" s="25" t="str">
        <f t="shared" si="1"/>
        <v/>
      </c>
    </row>
    <row r="50" spans="2:8" hidden="1">
      <c r="B50" s="92" t="s">
        <v>313</v>
      </c>
      <c r="C50" s="14" t="s">
        <v>937</v>
      </c>
      <c r="D50" s="359" t="s">
        <v>452</v>
      </c>
      <c r="E50" s="374"/>
      <c r="F50" s="551"/>
      <c r="G50" s="38"/>
      <c r="H50" s="25">
        <f t="shared" si="1"/>
        <v>0</v>
      </c>
    </row>
    <row r="51" spans="2:8" hidden="1">
      <c r="B51" s="62"/>
      <c r="C51" s="14"/>
      <c r="D51" s="376"/>
      <c r="E51" s="373"/>
      <c r="F51" s="454"/>
      <c r="G51" s="38"/>
      <c r="H51" s="25" t="str">
        <f t="shared" si="1"/>
        <v/>
      </c>
    </row>
    <row r="52" spans="2:8" ht="25.5" hidden="1">
      <c r="B52" s="62" t="s">
        <v>321</v>
      </c>
      <c r="C52" s="14" t="s">
        <v>938</v>
      </c>
      <c r="D52" s="359" t="s">
        <v>452</v>
      </c>
      <c r="E52" s="382"/>
      <c r="F52" s="550"/>
      <c r="G52" s="40"/>
      <c r="H52" s="25">
        <f t="shared" si="1"/>
        <v>0</v>
      </c>
    </row>
    <row r="53" spans="2:8" hidden="1">
      <c r="B53" s="50"/>
      <c r="C53" s="14"/>
      <c r="D53" s="376"/>
      <c r="E53" s="382"/>
      <c r="F53" s="454"/>
      <c r="G53" s="40"/>
      <c r="H53" s="25" t="str">
        <f t="shared" si="1"/>
        <v/>
      </c>
    </row>
    <row r="54" spans="2:8" hidden="1">
      <c r="B54" s="50" t="s">
        <v>939</v>
      </c>
      <c r="C54" s="780" t="s">
        <v>940</v>
      </c>
      <c r="D54" s="376"/>
      <c r="E54" s="369"/>
      <c r="F54" s="551"/>
      <c r="G54" s="40"/>
      <c r="H54" s="25" t="str">
        <f t="shared" si="1"/>
        <v/>
      </c>
    </row>
    <row r="55" spans="2:8" hidden="1">
      <c r="B55" s="50"/>
      <c r="C55" s="14"/>
      <c r="D55" s="376"/>
      <c r="E55" s="331"/>
      <c r="F55" s="454"/>
      <c r="G55" s="40"/>
      <c r="H55" s="25" t="str">
        <f t="shared" si="1"/>
        <v/>
      </c>
    </row>
    <row r="56" spans="2:8" hidden="1">
      <c r="B56" s="62" t="s">
        <v>311</v>
      </c>
      <c r="C56" s="14" t="s">
        <v>936</v>
      </c>
      <c r="D56" s="359" t="s">
        <v>452</v>
      </c>
      <c r="E56" s="328"/>
      <c r="F56" s="454"/>
      <c r="G56" s="40"/>
      <c r="H56" s="25">
        <f t="shared" si="1"/>
        <v>0</v>
      </c>
    </row>
    <row r="57" spans="2:8" hidden="1">
      <c r="B57" s="62"/>
      <c r="C57" s="14"/>
      <c r="D57" s="376"/>
      <c r="E57" s="380"/>
      <c r="F57" s="554"/>
      <c r="G57" s="40"/>
      <c r="H57" s="25" t="str">
        <f t="shared" si="1"/>
        <v/>
      </c>
    </row>
    <row r="58" spans="2:8" hidden="1">
      <c r="B58" s="92" t="s">
        <v>313</v>
      </c>
      <c r="C58" s="14" t="s">
        <v>937</v>
      </c>
      <c r="D58" s="359" t="s">
        <v>452</v>
      </c>
      <c r="E58" s="373"/>
      <c r="F58" s="374"/>
      <c r="G58" s="24"/>
      <c r="H58" s="25">
        <f t="shared" si="1"/>
        <v>0</v>
      </c>
    </row>
    <row r="59" spans="2:8" hidden="1">
      <c r="B59" s="62"/>
      <c r="C59" s="14"/>
      <c r="D59" s="376"/>
      <c r="E59" s="22"/>
      <c r="F59" s="22"/>
      <c r="G59" s="40"/>
      <c r="H59" s="25" t="str">
        <f t="shared" si="1"/>
        <v/>
      </c>
    </row>
    <row r="60" spans="2:8" ht="25.5" hidden="1">
      <c r="B60" s="62" t="s">
        <v>321</v>
      </c>
      <c r="C60" s="14" t="s">
        <v>941</v>
      </c>
      <c r="D60" s="359" t="s">
        <v>452</v>
      </c>
      <c r="E60" s="374"/>
      <c r="F60" s="374"/>
      <c r="G60" s="43"/>
      <c r="H60" s="25">
        <f t="shared" si="1"/>
        <v>0</v>
      </c>
    </row>
    <row r="61" spans="2:8" hidden="1">
      <c r="B61" s="62"/>
      <c r="C61" s="14"/>
      <c r="D61" s="359"/>
      <c r="E61" s="373"/>
      <c r="F61" s="374"/>
      <c r="G61" s="43"/>
      <c r="H61" s="25" t="str">
        <f t="shared" si="1"/>
        <v/>
      </c>
    </row>
    <row r="62" spans="2:8" hidden="1">
      <c r="B62" s="62"/>
      <c r="C62" s="14"/>
      <c r="D62" s="359"/>
      <c r="E62" s="382"/>
      <c r="F62" s="382"/>
      <c r="G62" s="43"/>
      <c r="H62" s="25" t="str">
        <f t="shared" si="1"/>
        <v/>
      </c>
    </row>
    <row r="63" spans="2:8">
      <c r="B63" s="62"/>
      <c r="C63" s="14"/>
      <c r="D63" s="359"/>
      <c r="E63" s="382"/>
      <c r="F63" s="382"/>
      <c r="G63" s="43"/>
      <c r="H63" s="25" t="str">
        <f t="shared" si="1"/>
        <v/>
      </c>
    </row>
    <row r="64" spans="2:8">
      <c r="B64" s="62"/>
      <c r="C64" s="14"/>
      <c r="D64" s="359"/>
      <c r="E64" s="369"/>
      <c r="F64" s="555"/>
      <c r="G64" s="43"/>
      <c r="H64" s="25" t="str">
        <f t="shared" si="1"/>
        <v/>
      </c>
    </row>
    <row r="65" spans="2:8">
      <c r="B65" s="62"/>
      <c r="C65" s="14"/>
      <c r="D65" s="359"/>
      <c r="E65" s="331"/>
      <c r="F65" s="331"/>
      <c r="G65" s="43"/>
      <c r="H65" s="25" t="str">
        <f t="shared" si="1"/>
        <v/>
      </c>
    </row>
    <row r="66" spans="2:8">
      <c r="B66" s="62"/>
      <c r="C66" s="14"/>
      <c r="D66" s="376"/>
      <c r="E66" s="386"/>
      <c r="F66" s="417"/>
      <c r="G66" s="40"/>
      <c r="H66" s="25" t="str">
        <f t="shared" si="1"/>
        <v/>
      </c>
    </row>
    <row r="67" spans="2:8" s="28" customFormat="1" ht="20.100000000000001" customHeight="1">
      <c r="B67" s="151" t="str">
        <f>$B$10</f>
        <v>C2.1</v>
      </c>
      <c r="C67" s="30" t="s">
        <v>80</v>
      </c>
      <c r="D67" s="31"/>
      <c r="E67" s="328"/>
      <c r="F67" s="299"/>
      <c r="G67" s="31"/>
      <c r="H67" s="33">
        <f>SUM(H9:H66)</f>
        <v>480000</v>
      </c>
    </row>
    <row r="68" spans="2:8" hidden="1">
      <c r="B68" s="661" t="str">
        <f>Client1</f>
        <v>Province of KwaZulu-Natal</v>
      </c>
      <c r="C68" s="661"/>
      <c r="D68" s="661"/>
      <c r="E68" s="315"/>
      <c r="F68" s="659" t="str">
        <f>"Contract No. "&amp;ContractNo</f>
        <v>Contract No. ZNB02213/0000/00/HOD/INF/23/T</v>
      </c>
      <c r="G68" s="659"/>
      <c r="H68" s="659"/>
    </row>
    <row r="69" spans="2:8" hidden="1">
      <c r="B69" s="661" t="str">
        <f>Client2</f>
        <v>Department of Transport</v>
      </c>
      <c r="C69" s="661"/>
      <c r="D69" s="661"/>
      <c r="E69" s="364"/>
      <c r="F69" s="659"/>
      <c r="G69" s="659"/>
      <c r="H69" s="659"/>
    </row>
    <row r="70" spans="2:8" hidden="1">
      <c r="B70" s="662"/>
      <c r="C70" s="662"/>
      <c r="D70" s="662"/>
      <c r="E70" s="393"/>
      <c r="F70" s="660"/>
      <c r="G70" s="660"/>
      <c r="H70" s="660"/>
    </row>
    <row r="71" spans="2:8" hidden="1">
      <c r="B71" s="670" t="s">
        <v>148</v>
      </c>
      <c r="C71" s="671"/>
      <c r="D71" s="671"/>
      <c r="E71" s="684"/>
      <c r="F71" s="671"/>
      <c r="G71" s="671"/>
      <c r="H71" s="673" t="str">
        <f>$H$4</f>
        <v>CHAPTER C2.1</v>
      </c>
    </row>
    <row r="72" spans="2:8" hidden="1">
      <c r="B72" s="663" t="str">
        <f>ContractDescription</f>
        <v>THE CONSTRUCTION OF MKUZE RIVER BRIDGE NO.3801 AT KM 27+440 ON MAIN ROAD P52-3 IN ZULULAND UNDER EMPANGENI REGION.</v>
      </c>
      <c r="C72" s="664"/>
      <c r="D72" s="664"/>
      <c r="E72" s="664"/>
      <c r="F72" s="664"/>
      <c r="G72" s="664"/>
      <c r="H72" s="659"/>
    </row>
    <row r="73" spans="2:8" hidden="1">
      <c r="B73" s="663"/>
      <c r="C73" s="664"/>
      <c r="D73" s="664"/>
      <c r="E73" s="664"/>
      <c r="F73" s="664"/>
      <c r="G73" s="664"/>
      <c r="H73" s="659"/>
    </row>
    <row r="74" spans="2:8" hidden="1">
      <c r="B74" s="665"/>
      <c r="C74" s="666"/>
      <c r="D74" s="666"/>
      <c r="E74" s="666"/>
      <c r="F74" s="666"/>
      <c r="G74" s="666"/>
      <c r="H74" s="660"/>
    </row>
    <row r="75" spans="2:8" s="9" customFormat="1" ht="24.95" hidden="1" customHeight="1">
      <c r="B75" s="76" t="s">
        <v>49</v>
      </c>
      <c r="C75" s="11" t="s">
        <v>50</v>
      </c>
      <c r="D75" s="11" t="s">
        <v>51</v>
      </c>
      <c r="E75" s="305"/>
      <c r="F75" s="305"/>
      <c r="G75" s="11" t="s">
        <v>54</v>
      </c>
      <c r="H75" s="11" t="s">
        <v>55</v>
      </c>
    </row>
    <row r="76" spans="2:8" s="28" customFormat="1" ht="20.100000000000001" hidden="1" customHeight="1">
      <c r="B76" s="82"/>
      <c r="C76" s="30" t="s">
        <v>149</v>
      </c>
      <c r="D76" s="31"/>
      <c r="E76" s="394"/>
      <c r="F76" s="370"/>
      <c r="G76" s="31"/>
      <c r="H76" s="33">
        <f>H67</f>
        <v>480000</v>
      </c>
    </row>
    <row r="77" spans="2:8" hidden="1">
      <c r="B77" s="62"/>
      <c r="C77" s="148"/>
      <c r="D77" s="15"/>
      <c r="E77" s="15"/>
      <c r="F77" s="304"/>
      <c r="G77" s="16"/>
      <c r="H77" s="25" t="str">
        <f t="shared" ref="H77:H124" si="2">IF(D77="","",F77*G77)</f>
        <v/>
      </c>
    </row>
    <row r="78" spans="2:8" ht="25.5" hidden="1">
      <c r="B78" s="50" t="s">
        <v>942</v>
      </c>
      <c r="C78" s="148" t="s">
        <v>943</v>
      </c>
      <c r="D78" s="15"/>
      <c r="E78" s="15"/>
      <c r="F78" s="305"/>
      <c r="G78" s="66"/>
      <c r="H78" s="25" t="str">
        <f t="shared" si="2"/>
        <v/>
      </c>
    </row>
    <row r="79" spans="2:8" hidden="1">
      <c r="B79" s="50"/>
      <c r="C79" s="14"/>
      <c r="D79" s="15"/>
      <c r="E79" s="15"/>
      <c r="F79" s="304"/>
      <c r="G79" s="66"/>
      <c r="H79" s="25" t="str">
        <f t="shared" si="2"/>
        <v/>
      </c>
    </row>
    <row r="80" spans="2:8" hidden="1">
      <c r="B80" s="62" t="s">
        <v>311</v>
      </c>
      <c r="C80" s="14" t="s">
        <v>936</v>
      </c>
      <c r="D80" s="22" t="s">
        <v>452</v>
      </c>
      <c r="E80" s="22"/>
      <c r="F80" s="305"/>
      <c r="G80" s="68"/>
      <c r="H80" s="25">
        <f t="shared" si="2"/>
        <v>0</v>
      </c>
    </row>
    <row r="81" spans="2:8" hidden="1">
      <c r="B81" s="62"/>
      <c r="C81" s="14"/>
      <c r="D81" s="376"/>
      <c r="E81" s="331"/>
      <c r="F81" s="392"/>
      <c r="G81" s="66"/>
      <c r="H81" s="25" t="str">
        <f t="shared" si="2"/>
        <v/>
      </c>
    </row>
    <row r="82" spans="2:8" hidden="1">
      <c r="B82" s="92" t="s">
        <v>313</v>
      </c>
      <c r="C82" s="14" t="s">
        <v>937</v>
      </c>
      <c r="D82" s="359" t="s">
        <v>452</v>
      </c>
      <c r="E82" s="304"/>
      <c r="F82" s="392"/>
      <c r="G82" s="63"/>
      <c r="H82" s="25">
        <f t="shared" si="2"/>
        <v>0</v>
      </c>
    </row>
    <row r="83" spans="2:8" hidden="1">
      <c r="B83" s="62"/>
      <c r="C83" s="14"/>
      <c r="D83" s="376"/>
      <c r="E83" s="304"/>
      <c r="F83" s="392"/>
      <c r="G83" s="66"/>
      <c r="H83" s="25" t="str">
        <f t="shared" si="2"/>
        <v/>
      </c>
    </row>
    <row r="84" spans="2:8" ht="25.5" hidden="1">
      <c r="B84" s="62" t="s">
        <v>321</v>
      </c>
      <c r="C84" s="14" t="s">
        <v>941</v>
      </c>
      <c r="D84" s="359" t="s">
        <v>452</v>
      </c>
      <c r="E84" s="304"/>
      <c r="F84" s="392"/>
      <c r="G84" s="16"/>
      <c r="H84" s="25">
        <f t="shared" si="2"/>
        <v>0</v>
      </c>
    </row>
    <row r="85" spans="2:8" hidden="1">
      <c r="B85" s="62"/>
      <c r="C85" s="14"/>
      <c r="D85" s="15"/>
      <c r="E85" s="304"/>
      <c r="F85" s="304"/>
      <c r="G85" s="16"/>
      <c r="H85" s="25" t="str">
        <f t="shared" si="2"/>
        <v/>
      </c>
    </row>
    <row r="86" spans="2:8" ht="25.5" hidden="1">
      <c r="B86" s="50" t="s">
        <v>944</v>
      </c>
      <c r="C86" s="14" t="s">
        <v>945</v>
      </c>
      <c r="D86" s="22" t="s">
        <v>125</v>
      </c>
      <c r="E86" s="304"/>
      <c r="F86" s="304"/>
      <c r="G86" s="68"/>
      <c r="H86" s="25">
        <f t="shared" si="2"/>
        <v>0</v>
      </c>
    </row>
    <row r="87" spans="2:8" hidden="1">
      <c r="B87" s="62"/>
      <c r="C87" s="14"/>
      <c r="D87" s="15"/>
      <c r="E87" s="304"/>
      <c r="F87" s="304"/>
      <c r="G87" s="68"/>
      <c r="H87" s="25" t="str">
        <f t="shared" si="2"/>
        <v/>
      </c>
    </row>
    <row r="88" spans="2:8" hidden="1">
      <c r="B88" s="50" t="s">
        <v>946</v>
      </c>
      <c r="C88" s="14" t="s">
        <v>947</v>
      </c>
      <c r="D88" s="22" t="s">
        <v>452</v>
      </c>
      <c r="E88" s="304"/>
      <c r="F88" s="304"/>
      <c r="G88" s="63"/>
      <c r="H88" s="25">
        <f t="shared" si="2"/>
        <v>0</v>
      </c>
    </row>
    <row r="89" spans="2:8" hidden="1">
      <c r="B89" s="62"/>
      <c r="C89" s="14"/>
      <c r="D89" s="15"/>
      <c r="E89" s="304"/>
      <c r="F89" s="304"/>
      <c r="G89" s="27"/>
      <c r="H89" s="25" t="str">
        <f t="shared" si="2"/>
        <v/>
      </c>
    </row>
    <row r="90" spans="2:8" hidden="1">
      <c r="B90" s="50" t="s">
        <v>948</v>
      </c>
      <c r="C90" s="14" t="s">
        <v>949</v>
      </c>
      <c r="D90" s="22" t="s">
        <v>452</v>
      </c>
      <c r="E90" s="304"/>
      <c r="F90" s="304"/>
      <c r="G90" s="27"/>
      <c r="H90" s="25">
        <f t="shared" si="2"/>
        <v>0</v>
      </c>
    </row>
    <row r="91" spans="2:8" hidden="1">
      <c r="B91" s="62"/>
      <c r="C91" s="14"/>
      <c r="D91" s="15"/>
      <c r="E91" s="306"/>
      <c r="F91" s="306"/>
      <c r="G91" s="27"/>
      <c r="H91" s="25" t="str">
        <f t="shared" si="2"/>
        <v/>
      </c>
    </row>
    <row r="92" spans="2:8" hidden="1">
      <c r="B92" s="50" t="s">
        <v>950</v>
      </c>
      <c r="C92" s="14" t="s">
        <v>951</v>
      </c>
      <c r="D92" s="22" t="s">
        <v>452</v>
      </c>
      <c r="E92" s="309"/>
      <c r="F92" s="304"/>
      <c r="G92" s="68"/>
      <c r="H92" s="25">
        <f t="shared" si="2"/>
        <v>0</v>
      </c>
    </row>
    <row r="93" spans="2:8" hidden="1">
      <c r="B93" s="62"/>
      <c r="C93" s="14"/>
      <c r="D93" s="15"/>
      <c r="E93" s="304"/>
      <c r="F93" s="304"/>
      <c r="G93" s="27"/>
      <c r="H93" s="25" t="str">
        <f t="shared" si="2"/>
        <v/>
      </c>
    </row>
    <row r="94" spans="2:8" ht="25.5" hidden="1">
      <c r="B94" s="50" t="s">
        <v>952</v>
      </c>
      <c r="C94" s="14" t="s">
        <v>953</v>
      </c>
      <c r="D94" s="22"/>
      <c r="E94" s="304"/>
      <c r="F94" s="304"/>
      <c r="G94" s="63"/>
      <c r="H94" s="25" t="str">
        <f t="shared" si="2"/>
        <v/>
      </c>
    </row>
    <row r="95" spans="2:8" hidden="1">
      <c r="B95" s="62"/>
      <c r="C95" s="14"/>
      <c r="D95" s="15"/>
      <c r="E95" s="304"/>
      <c r="F95" s="304"/>
      <c r="G95" s="16"/>
      <c r="H95" s="25" t="str">
        <f t="shared" si="2"/>
        <v/>
      </c>
    </row>
    <row r="96" spans="2:8" hidden="1">
      <c r="B96" s="50" t="s">
        <v>954</v>
      </c>
      <c r="C96" s="780" t="s">
        <v>955</v>
      </c>
      <c r="D96" s="65"/>
      <c r="E96" s="304"/>
      <c r="F96" s="304"/>
      <c r="G96" s="68"/>
      <c r="H96" s="25" t="str">
        <f t="shared" si="2"/>
        <v/>
      </c>
    </row>
    <row r="97" spans="2:8" hidden="1">
      <c r="B97" s="62"/>
      <c r="C97" s="780"/>
      <c r="D97" s="65"/>
      <c r="E97" s="304"/>
      <c r="F97" s="304"/>
      <c r="G97" s="68"/>
      <c r="H97" s="25" t="str">
        <f t="shared" si="2"/>
        <v/>
      </c>
    </row>
    <row r="98" spans="2:8" hidden="1">
      <c r="B98" s="62" t="s">
        <v>311</v>
      </c>
      <c r="C98" s="14" t="s">
        <v>936</v>
      </c>
      <c r="D98" s="22" t="s">
        <v>452</v>
      </c>
      <c r="E98" s="304"/>
      <c r="F98" s="304"/>
      <c r="G98" s="68"/>
      <c r="H98" s="25">
        <f t="shared" si="2"/>
        <v>0</v>
      </c>
    </row>
    <row r="99" spans="2:8" hidden="1">
      <c r="B99" s="62"/>
      <c r="C99" s="14"/>
      <c r="D99" s="15"/>
      <c r="E99" s="304"/>
      <c r="F99" s="304"/>
      <c r="G99" s="68"/>
      <c r="H99" s="25" t="str">
        <f t="shared" si="2"/>
        <v/>
      </c>
    </row>
    <row r="100" spans="2:8" hidden="1">
      <c r="B100" s="92" t="s">
        <v>313</v>
      </c>
      <c r="C100" s="14" t="s">
        <v>956</v>
      </c>
      <c r="D100" s="22" t="s">
        <v>452</v>
      </c>
      <c r="E100" s="304"/>
      <c r="F100" s="304"/>
      <c r="G100" s="71"/>
      <c r="H100" s="25">
        <f t="shared" si="2"/>
        <v>0</v>
      </c>
    </row>
    <row r="101" spans="2:8" hidden="1">
      <c r="B101" s="62"/>
      <c r="C101" s="14"/>
      <c r="D101" s="15"/>
      <c r="E101" s="304"/>
      <c r="F101" s="304"/>
      <c r="G101" s="68"/>
      <c r="H101" s="25" t="str">
        <f t="shared" si="2"/>
        <v/>
      </c>
    </row>
    <row r="102" spans="2:8" ht="25.5" hidden="1">
      <c r="B102" s="50" t="s">
        <v>957</v>
      </c>
      <c r="C102" s="148" t="s">
        <v>958</v>
      </c>
      <c r="D102" s="65"/>
      <c r="E102" s="304"/>
      <c r="F102" s="304"/>
      <c r="G102" s="68"/>
      <c r="H102" s="25" t="str">
        <f t="shared" si="2"/>
        <v/>
      </c>
    </row>
    <row r="103" spans="2:8" hidden="1">
      <c r="B103" s="62"/>
      <c r="C103" s="780"/>
      <c r="D103" s="65"/>
      <c r="E103" s="304"/>
      <c r="F103" s="304"/>
      <c r="G103" s="68"/>
      <c r="H103" s="25" t="str">
        <f t="shared" si="2"/>
        <v/>
      </c>
    </row>
    <row r="104" spans="2:8" hidden="1">
      <c r="B104" s="62" t="s">
        <v>311</v>
      </c>
      <c r="C104" s="14" t="s">
        <v>936</v>
      </c>
      <c r="D104" s="22" t="s">
        <v>452</v>
      </c>
      <c r="E104" s="304"/>
      <c r="F104" s="304"/>
      <c r="G104" s="68"/>
      <c r="H104" s="25">
        <f t="shared" si="2"/>
        <v>0</v>
      </c>
    </row>
    <row r="105" spans="2:8" hidden="1">
      <c r="B105" s="62"/>
      <c r="C105" s="14"/>
      <c r="D105" s="15"/>
      <c r="E105" s="304"/>
      <c r="F105" s="304"/>
      <c r="G105" s="68"/>
      <c r="H105" s="25" t="str">
        <f t="shared" si="2"/>
        <v/>
      </c>
    </row>
    <row r="106" spans="2:8" hidden="1">
      <c r="B106" s="92" t="s">
        <v>313</v>
      </c>
      <c r="C106" s="14" t="s">
        <v>956</v>
      </c>
      <c r="D106" s="22" t="s">
        <v>452</v>
      </c>
      <c r="E106" s="304"/>
      <c r="F106" s="304"/>
      <c r="G106" s="68"/>
      <c r="H106" s="25">
        <f t="shared" si="2"/>
        <v>0</v>
      </c>
    </row>
    <row r="107" spans="2:8" hidden="1">
      <c r="B107" s="62"/>
      <c r="C107" s="780"/>
      <c r="D107" s="65"/>
      <c r="E107" s="304"/>
      <c r="F107" s="304"/>
      <c r="G107" s="68"/>
      <c r="H107" s="25" t="str">
        <f t="shared" si="2"/>
        <v/>
      </c>
    </row>
    <row r="108" spans="2:8" ht="25.5" hidden="1">
      <c r="B108" s="50" t="s">
        <v>959</v>
      </c>
      <c r="C108" s="148" t="s">
        <v>960</v>
      </c>
      <c r="D108" s="65"/>
      <c r="E108" s="304"/>
      <c r="F108" s="304"/>
      <c r="G108" s="68"/>
      <c r="H108" s="25" t="str">
        <f t="shared" si="2"/>
        <v/>
      </c>
    </row>
    <row r="109" spans="2:8" hidden="1">
      <c r="B109" s="62"/>
      <c r="C109" s="780"/>
      <c r="D109" s="65"/>
      <c r="E109" s="304"/>
      <c r="F109" s="304"/>
      <c r="G109" s="68"/>
      <c r="H109" s="25" t="str">
        <f t="shared" si="2"/>
        <v/>
      </c>
    </row>
    <row r="110" spans="2:8" hidden="1">
      <c r="B110" s="62" t="s">
        <v>311</v>
      </c>
      <c r="C110" s="14" t="s">
        <v>936</v>
      </c>
      <c r="D110" s="22" t="s">
        <v>452</v>
      </c>
      <c r="E110" s="304"/>
      <c r="F110" s="304"/>
      <c r="G110" s="68"/>
      <c r="H110" s="25">
        <f t="shared" si="2"/>
        <v>0</v>
      </c>
    </row>
    <row r="111" spans="2:8" hidden="1">
      <c r="B111" s="62"/>
      <c r="C111" s="14"/>
      <c r="D111" s="15"/>
      <c r="E111" s="305"/>
      <c r="F111" s="305"/>
      <c r="G111" s="68"/>
      <c r="H111" s="25" t="str">
        <f t="shared" si="2"/>
        <v/>
      </c>
    </row>
    <row r="112" spans="2:8" hidden="1">
      <c r="B112" s="92" t="s">
        <v>313</v>
      </c>
      <c r="C112" s="14" t="s">
        <v>956</v>
      </c>
      <c r="D112" s="22" t="s">
        <v>452</v>
      </c>
      <c r="E112" s="305"/>
      <c r="F112" s="305"/>
      <c r="G112" s="16"/>
      <c r="H112" s="25">
        <f t="shared" si="2"/>
        <v>0</v>
      </c>
    </row>
    <row r="113" spans="2:8" hidden="1">
      <c r="B113" s="50"/>
      <c r="C113" s="14"/>
      <c r="D113" s="15"/>
      <c r="E113" s="305"/>
      <c r="F113" s="305"/>
      <c r="G113" s="16"/>
      <c r="H113" s="25" t="str">
        <f t="shared" si="2"/>
        <v/>
      </c>
    </row>
    <row r="114" spans="2:8" ht="25.5" hidden="1">
      <c r="B114" s="50" t="s">
        <v>961</v>
      </c>
      <c r="C114" s="148" t="s">
        <v>962</v>
      </c>
      <c r="D114" s="15"/>
      <c r="E114" s="305"/>
      <c r="F114" s="305"/>
      <c r="G114" s="16"/>
      <c r="H114" s="25" t="str">
        <f t="shared" si="2"/>
        <v/>
      </c>
    </row>
    <row r="115" spans="2:8" hidden="1">
      <c r="B115" s="50"/>
      <c r="C115" s="14"/>
      <c r="D115" s="15"/>
      <c r="E115" s="305"/>
      <c r="F115" s="305"/>
      <c r="G115" s="16"/>
      <c r="H115" s="25" t="str">
        <f t="shared" si="2"/>
        <v/>
      </c>
    </row>
    <row r="116" spans="2:8" hidden="1">
      <c r="B116" s="62" t="s">
        <v>311</v>
      </c>
      <c r="C116" s="14" t="s">
        <v>936</v>
      </c>
      <c r="D116" s="22" t="s">
        <v>452</v>
      </c>
      <c r="E116" s="305"/>
      <c r="F116" s="305"/>
      <c r="G116" s="16"/>
      <c r="H116" s="25">
        <f t="shared" si="2"/>
        <v>0</v>
      </c>
    </row>
    <row r="117" spans="2:8" hidden="1">
      <c r="B117" s="62"/>
      <c r="C117" s="14"/>
      <c r="D117" s="15"/>
      <c r="E117" s="304"/>
      <c r="F117" s="304"/>
      <c r="G117" s="16"/>
      <c r="H117" s="25" t="str">
        <f t="shared" si="2"/>
        <v/>
      </c>
    </row>
    <row r="118" spans="2:8" hidden="1">
      <c r="B118" s="92" t="s">
        <v>313</v>
      </c>
      <c r="C118" s="14" t="s">
        <v>956</v>
      </c>
      <c r="D118" s="22" t="s">
        <v>452</v>
      </c>
      <c r="E118" s="304"/>
      <c r="F118" s="304"/>
      <c r="G118" s="24"/>
      <c r="H118" s="25">
        <f t="shared" si="2"/>
        <v>0</v>
      </c>
    </row>
    <row r="119" spans="2:8" hidden="1">
      <c r="B119" s="62"/>
      <c r="C119" s="14"/>
      <c r="D119" s="15"/>
      <c r="E119" s="368"/>
      <c r="F119" s="304"/>
      <c r="G119" s="395"/>
      <c r="H119" s="25" t="str">
        <f t="shared" si="2"/>
        <v/>
      </c>
    </row>
    <row r="120" spans="2:8" hidden="1">
      <c r="B120" s="50" t="s">
        <v>963</v>
      </c>
      <c r="C120" s="14" t="s">
        <v>964</v>
      </c>
      <c r="D120" s="22"/>
      <c r="E120" s="387"/>
      <c r="F120" s="412"/>
      <c r="G120" s="396"/>
      <c r="H120" s="25" t="str">
        <f t="shared" si="2"/>
        <v/>
      </c>
    </row>
    <row r="121" spans="2:8" hidden="1">
      <c r="B121" s="62"/>
      <c r="C121" s="14"/>
      <c r="D121" s="15"/>
      <c r="E121" s="378"/>
      <c r="F121" s="328"/>
      <c r="G121" s="395"/>
      <c r="H121" s="25" t="str">
        <f t="shared" si="2"/>
        <v/>
      </c>
    </row>
    <row r="122" spans="2:8" hidden="1">
      <c r="B122" s="50" t="s">
        <v>965</v>
      </c>
      <c r="C122" s="148" t="s">
        <v>966</v>
      </c>
      <c r="D122" s="22" t="s">
        <v>452</v>
      </c>
      <c r="E122" s="388"/>
      <c r="F122" s="65"/>
      <c r="G122" s="397"/>
      <c r="H122" s="25">
        <f t="shared" si="2"/>
        <v>0</v>
      </c>
    </row>
    <row r="123" spans="2:8" hidden="1">
      <c r="B123" s="50"/>
      <c r="C123" s="14"/>
      <c r="D123" s="15"/>
      <c r="E123" s="379"/>
      <c r="F123" s="328"/>
      <c r="G123" s="397"/>
      <c r="H123" s="25" t="str">
        <f t="shared" si="2"/>
        <v/>
      </c>
    </row>
    <row r="124" spans="2:8" hidden="1">
      <c r="B124" s="50" t="s">
        <v>967</v>
      </c>
      <c r="C124" s="148" t="s">
        <v>968</v>
      </c>
      <c r="D124" s="22" t="s">
        <v>452</v>
      </c>
      <c r="E124" s="378"/>
      <c r="F124" s="328"/>
      <c r="G124" s="398"/>
      <c r="H124" s="25">
        <f t="shared" si="2"/>
        <v>0</v>
      </c>
    </row>
    <row r="125" spans="2:8" hidden="1">
      <c r="B125" s="50"/>
      <c r="C125" s="148"/>
      <c r="D125" s="22"/>
      <c r="E125" s="381"/>
      <c r="F125" s="409"/>
      <c r="G125" s="398"/>
      <c r="H125" s="25"/>
    </row>
    <row r="126" spans="2:8" hidden="1">
      <c r="B126" s="50"/>
      <c r="C126" s="148"/>
      <c r="D126" s="22"/>
      <c r="E126" s="381"/>
      <c r="F126" s="409"/>
      <c r="G126" s="398"/>
      <c r="H126" s="25"/>
    </row>
    <row r="127" spans="2:8" hidden="1">
      <c r="B127" s="50"/>
      <c r="C127" s="148"/>
      <c r="D127" s="22"/>
      <c r="E127" s="366"/>
      <c r="F127" s="410"/>
      <c r="G127" s="398"/>
      <c r="H127" s="25"/>
    </row>
    <row r="128" spans="2:8" hidden="1">
      <c r="B128" s="50"/>
      <c r="C128" s="148"/>
      <c r="D128" s="22"/>
      <c r="E128" s="361"/>
      <c r="F128" s="411"/>
      <c r="G128" s="398"/>
      <c r="H128" s="25"/>
    </row>
    <row r="129" spans="2:8" hidden="1">
      <c r="B129" s="50"/>
      <c r="C129" s="148"/>
      <c r="D129" s="22"/>
      <c r="E129" s="367"/>
      <c r="F129" s="328"/>
      <c r="G129" s="398"/>
      <c r="H129" s="25"/>
    </row>
    <row r="130" spans="2:8" hidden="1">
      <c r="B130" s="50"/>
      <c r="C130" s="148"/>
      <c r="D130" s="359"/>
      <c r="E130" s="328"/>
      <c r="F130" s="399"/>
      <c r="G130" s="398"/>
      <c r="H130" s="25"/>
    </row>
    <row r="131" spans="2:8" hidden="1">
      <c r="B131" s="62"/>
      <c r="C131" s="14"/>
      <c r="D131" s="15"/>
      <c r="E131" s="315"/>
      <c r="F131" s="328"/>
      <c r="G131" s="397"/>
      <c r="H131" s="25" t="str">
        <f>IF(D131="","",F131*G131)</f>
        <v/>
      </c>
    </row>
    <row r="132" spans="2:8" s="28" customFormat="1" ht="20.100000000000001" hidden="1" customHeight="1">
      <c r="B132" s="151" t="str">
        <f>$B$10</f>
        <v>C2.1</v>
      </c>
      <c r="C132" s="30" t="s">
        <v>80</v>
      </c>
      <c r="D132" s="31"/>
      <c r="E132" s="400"/>
      <c r="F132" s="370"/>
      <c r="G132" s="31"/>
      <c r="H132" s="33">
        <f>SUM(H76:H131)</f>
        <v>480000</v>
      </c>
    </row>
    <row r="133" spans="2:8" hidden="1">
      <c r="B133" s="661" t="str">
        <f>Client1</f>
        <v>Province of KwaZulu-Natal</v>
      </c>
      <c r="C133" s="661"/>
      <c r="D133" s="661"/>
      <c r="F133" s="659" t="str">
        <f>"Contract No. "&amp;ContractNo</f>
        <v>Contract No. ZNB02213/0000/00/HOD/INF/23/T</v>
      </c>
      <c r="G133" s="659"/>
      <c r="H133" s="659"/>
    </row>
    <row r="134" spans="2:8" hidden="1">
      <c r="B134" s="661" t="str">
        <f>Client2</f>
        <v>Department of Transport</v>
      </c>
      <c r="C134" s="661"/>
      <c r="D134" s="661"/>
      <c r="F134" s="659"/>
      <c r="G134" s="659"/>
      <c r="H134" s="659"/>
    </row>
    <row r="135" spans="2:8" hidden="1">
      <c r="B135" s="662"/>
      <c r="C135" s="662"/>
      <c r="D135" s="662"/>
      <c r="F135" s="660"/>
      <c r="G135" s="660"/>
      <c r="H135" s="660"/>
    </row>
    <row r="136" spans="2:8" hidden="1">
      <c r="B136" s="670" t="s">
        <v>148</v>
      </c>
      <c r="C136" s="671"/>
      <c r="D136" s="671"/>
      <c r="E136" s="671"/>
      <c r="F136" s="671"/>
      <c r="G136" s="671"/>
      <c r="H136" s="673" t="str">
        <f>$H$4</f>
        <v>CHAPTER C2.1</v>
      </c>
    </row>
    <row r="137" spans="2:8" hidden="1">
      <c r="B137" s="663" t="str">
        <f>ContractDescription</f>
        <v>THE CONSTRUCTION OF MKUZE RIVER BRIDGE NO.3801 AT KM 27+440 ON MAIN ROAD P52-3 IN ZULULAND UNDER EMPANGENI REGION.</v>
      </c>
      <c r="C137" s="664"/>
      <c r="D137" s="664"/>
      <c r="E137" s="664"/>
      <c r="F137" s="664"/>
      <c r="G137" s="664"/>
      <c r="H137" s="659"/>
    </row>
    <row r="138" spans="2:8" hidden="1">
      <c r="B138" s="663"/>
      <c r="C138" s="664"/>
      <c r="D138" s="664"/>
      <c r="E138" s="664"/>
      <c r="F138" s="664"/>
      <c r="G138" s="664"/>
      <c r="H138" s="659"/>
    </row>
    <row r="139" spans="2:8" hidden="1">
      <c r="B139" s="665"/>
      <c r="C139" s="666"/>
      <c r="D139" s="666"/>
      <c r="E139" s="666"/>
      <c r="F139" s="666"/>
      <c r="G139" s="666"/>
      <c r="H139" s="660"/>
    </row>
    <row r="140" spans="2:8" s="9" customFormat="1" ht="24.95" hidden="1" customHeight="1">
      <c r="B140" s="76" t="s">
        <v>49</v>
      </c>
      <c r="C140" s="11" t="s">
        <v>50</v>
      </c>
      <c r="D140" s="11" t="s">
        <v>51</v>
      </c>
      <c r="E140" s="311"/>
      <c r="F140" s="304"/>
      <c r="G140" s="11" t="s">
        <v>54</v>
      </c>
      <c r="H140" s="11" t="s">
        <v>55</v>
      </c>
    </row>
    <row r="141" spans="2:8" s="28" customFormat="1" ht="20.100000000000001" hidden="1" customHeight="1">
      <c r="B141" s="82"/>
      <c r="C141" s="30" t="s">
        <v>149</v>
      </c>
      <c r="D141" s="31"/>
      <c r="E141" s="400"/>
      <c r="F141" s="370"/>
      <c r="G141" s="31"/>
      <c r="H141" s="33">
        <f>H132</f>
        <v>480000</v>
      </c>
    </row>
    <row r="142" spans="2:8" hidden="1">
      <c r="B142" s="62"/>
      <c r="C142" s="14"/>
      <c r="D142" s="15"/>
      <c r="F142" s="304"/>
      <c r="G142" s="66"/>
      <c r="H142" s="25"/>
    </row>
    <row r="143" spans="2:8" hidden="1">
      <c r="B143" s="50" t="s">
        <v>969</v>
      </c>
      <c r="C143" s="14" t="s">
        <v>970</v>
      </c>
      <c r="D143" s="22" t="s">
        <v>452</v>
      </c>
      <c r="F143" s="304"/>
      <c r="G143" s="63"/>
      <c r="H143" s="25">
        <f t="shared" ref="H143:H185" si="3">IF(D143="","",F143*G143)</f>
        <v>0</v>
      </c>
    </row>
    <row r="144" spans="2:8" hidden="1">
      <c r="B144" s="62"/>
      <c r="C144" s="14"/>
      <c r="D144" s="15"/>
      <c r="F144" s="306"/>
      <c r="G144" s="66"/>
      <c r="H144" s="25" t="str">
        <f t="shared" si="3"/>
        <v/>
      </c>
    </row>
    <row r="145" spans="2:8" ht="25.5" hidden="1">
      <c r="B145" s="50" t="s">
        <v>971</v>
      </c>
      <c r="C145" s="14" t="s">
        <v>972</v>
      </c>
      <c r="D145" s="22" t="s">
        <v>452</v>
      </c>
      <c r="F145" s="304"/>
      <c r="G145" s="16"/>
      <c r="H145" s="25">
        <f t="shared" si="3"/>
        <v>0</v>
      </c>
    </row>
    <row r="146" spans="2:8" hidden="1">
      <c r="B146" s="62"/>
      <c r="C146" s="14"/>
      <c r="D146" s="15"/>
      <c r="F146" s="304"/>
      <c r="G146" s="16"/>
      <c r="H146" s="25" t="str">
        <f t="shared" si="3"/>
        <v/>
      </c>
    </row>
    <row r="147" spans="2:8" hidden="1">
      <c r="B147" s="50" t="s">
        <v>311</v>
      </c>
      <c r="C147" s="14" t="s">
        <v>535</v>
      </c>
      <c r="D147" s="22" t="s">
        <v>452</v>
      </c>
      <c r="F147" s="304"/>
      <c r="G147" s="68"/>
      <c r="H147" s="25">
        <f t="shared" si="3"/>
        <v>0</v>
      </c>
    </row>
    <row r="148" spans="2:8" hidden="1">
      <c r="B148" s="62"/>
      <c r="C148" s="14"/>
      <c r="D148" s="15"/>
      <c r="F148" s="304"/>
      <c r="G148" s="68"/>
      <c r="H148" s="25" t="str">
        <f t="shared" si="3"/>
        <v/>
      </c>
    </row>
    <row r="149" spans="2:8" hidden="1">
      <c r="B149" s="50" t="s">
        <v>313</v>
      </c>
      <c r="C149" s="14" t="s">
        <v>973</v>
      </c>
      <c r="D149" s="22" t="s">
        <v>452</v>
      </c>
      <c r="F149" s="304"/>
      <c r="G149" s="63"/>
      <c r="H149" s="25">
        <f t="shared" si="3"/>
        <v>0</v>
      </c>
    </row>
    <row r="150" spans="2:8" hidden="1">
      <c r="B150" s="62"/>
      <c r="C150" s="14"/>
      <c r="D150" s="15"/>
      <c r="F150" s="304"/>
      <c r="G150" s="27"/>
      <c r="H150" s="25" t="str">
        <f t="shared" si="3"/>
        <v/>
      </c>
    </row>
    <row r="151" spans="2:8" hidden="1">
      <c r="B151" s="50" t="s">
        <v>321</v>
      </c>
      <c r="C151" s="14" t="s">
        <v>974</v>
      </c>
      <c r="D151" s="22" t="s">
        <v>452</v>
      </c>
      <c r="F151" s="304"/>
      <c r="G151" s="27"/>
      <c r="H151" s="25">
        <f t="shared" si="3"/>
        <v>0</v>
      </c>
    </row>
    <row r="152" spans="2:8" hidden="1">
      <c r="B152" s="62"/>
      <c r="C152" s="14"/>
      <c r="D152" s="15"/>
      <c r="F152" s="304"/>
      <c r="G152" s="27"/>
      <c r="H152" s="25" t="str">
        <f t="shared" si="3"/>
        <v/>
      </c>
    </row>
    <row r="153" spans="2:8" hidden="1">
      <c r="B153" s="50" t="s">
        <v>323</v>
      </c>
      <c r="C153" s="14" t="s">
        <v>539</v>
      </c>
      <c r="D153" s="22" t="s">
        <v>452</v>
      </c>
      <c r="F153" s="304"/>
      <c r="G153" s="68"/>
      <c r="H153" s="25">
        <f t="shared" si="3"/>
        <v>0</v>
      </c>
    </row>
    <row r="154" spans="2:8" hidden="1">
      <c r="B154" s="62"/>
      <c r="C154" s="14"/>
      <c r="D154" s="15"/>
      <c r="F154" s="304"/>
      <c r="G154" s="27"/>
      <c r="H154" s="25" t="str">
        <f t="shared" si="3"/>
        <v/>
      </c>
    </row>
    <row r="155" spans="2:8" hidden="1">
      <c r="B155" s="50" t="s">
        <v>540</v>
      </c>
      <c r="C155" s="14" t="s">
        <v>975</v>
      </c>
      <c r="D155" s="22" t="s">
        <v>452</v>
      </c>
      <c r="F155" s="304"/>
      <c r="G155" s="63"/>
      <c r="H155" s="25">
        <f t="shared" si="3"/>
        <v>0</v>
      </c>
    </row>
    <row r="156" spans="2:8" hidden="1">
      <c r="B156" s="62"/>
      <c r="C156" s="14"/>
      <c r="D156" s="15"/>
      <c r="F156" s="304"/>
      <c r="G156" s="16"/>
      <c r="H156" s="25" t="str">
        <f t="shared" si="3"/>
        <v/>
      </c>
    </row>
    <row r="157" spans="2:8" ht="51" hidden="1">
      <c r="B157" s="50" t="s">
        <v>976</v>
      </c>
      <c r="C157" s="14" t="s">
        <v>977</v>
      </c>
      <c r="D157" s="22" t="s">
        <v>452</v>
      </c>
      <c r="F157" s="304"/>
      <c r="G157" s="68"/>
      <c r="H157" s="25">
        <f t="shared" si="3"/>
        <v>0</v>
      </c>
    </row>
    <row r="158" spans="2:8" hidden="1">
      <c r="B158" s="62"/>
      <c r="C158" s="14"/>
      <c r="D158" s="15"/>
      <c r="F158" s="304"/>
      <c r="G158" s="68"/>
      <c r="H158" s="25" t="str">
        <f t="shared" si="3"/>
        <v/>
      </c>
    </row>
    <row r="159" spans="2:8" hidden="1">
      <c r="B159" s="50" t="s">
        <v>311</v>
      </c>
      <c r="C159" s="14" t="s">
        <v>535</v>
      </c>
      <c r="D159" s="22" t="s">
        <v>452</v>
      </c>
      <c r="F159" s="304"/>
      <c r="G159" s="68"/>
      <c r="H159" s="25">
        <f t="shared" si="3"/>
        <v>0</v>
      </c>
    </row>
    <row r="160" spans="2:8" hidden="1">
      <c r="B160" s="62"/>
      <c r="C160" s="14"/>
      <c r="D160" s="15"/>
      <c r="F160" s="304"/>
      <c r="G160" s="68"/>
      <c r="H160" s="25" t="str">
        <f t="shared" si="3"/>
        <v/>
      </c>
    </row>
    <row r="161" spans="2:8" hidden="1">
      <c r="B161" s="50" t="s">
        <v>313</v>
      </c>
      <c r="C161" s="14" t="s">
        <v>973</v>
      </c>
      <c r="D161" s="22" t="s">
        <v>452</v>
      </c>
      <c r="F161" s="304"/>
      <c r="G161" s="71"/>
      <c r="H161" s="25">
        <f t="shared" si="3"/>
        <v>0</v>
      </c>
    </row>
    <row r="162" spans="2:8" hidden="1">
      <c r="B162" s="62"/>
      <c r="C162" s="14"/>
      <c r="D162" s="15"/>
      <c r="F162" s="304"/>
      <c r="G162" s="68"/>
      <c r="H162" s="25" t="str">
        <f t="shared" si="3"/>
        <v/>
      </c>
    </row>
    <row r="163" spans="2:8" hidden="1">
      <c r="B163" s="50" t="s">
        <v>321</v>
      </c>
      <c r="C163" s="14" t="s">
        <v>974</v>
      </c>
      <c r="D163" s="22" t="s">
        <v>452</v>
      </c>
      <c r="F163" s="304"/>
      <c r="G163" s="68"/>
      <c r="H163" s="25">
        <f t="shared" si="3"/>
        <v>0</v>
      </c>
    </row>
    <row r="164" spans="2:8" hidden="1">
      <c r="B164" s="62"/>
      <c r="C164" s="14"/>
      <c r="D164" s="15"/>
      <c r="F164" s="304"/>
      <c r="G164" s="68"/>
      <c r="H164" s="25" t="str">
        <f t="shared" si="3"/>
        <v/>
      </c>
    </row>
    <row r="165" spans="2:8" hidden="1">
      <c r="B165" s="50" t="s">
        <v>323</v>
      </c>
      <c r="C165" s="14" t="s">
        <v>539</v>
      </c>
      <c r="D165" s="22" t="s">
        <v>452</v>
      </c>
      <c r="F165" s="304"/>
      <c r="G165" s="68"/>
      <c r="H165" s="25">
        <f t="shared" si="3"/>
        <v>0</v>
      </c>
    </row>
    <row r="166" spans="2:8" hidden="1">
      <c r="B166" s="62"/>
      <c r="C166" s="14"/>
      <c r="D166" s="15"/>
      <c r="F166" s="304"/>
      <c r="G166" s="68"/>
      <c r="H166" s="25" t="str">
        <f t="shared" si="3"/>
        <v/>
      </c>
    </row>
    <row r="167" spans="2:8" hidden="1">
      <c r="B167" s="50" t="s">
        <v>540</v>
      </c>
      <c r="C167" s="14" t="s">
        <v>975</v>
      </c>
      <c r="D167" s="22" t="s">
        <v>452</v>
      </c>
      <c r="F167" s="304"/>
      <c r="G167" s="68"/>
      <c r="H167" s="25">
        <f t="shared" si="3"/>
        <v>0</v>
      </c>
    </row>
    <row r="168" spans="2:8" hidden="1">
      <c r="B168" s="62"/>
      <c r="C168" s="780"/>
      <c r="D168" s="65"/>
      <c r="F168" s="304"/>
      <c r="G168" s="68"/>
      <c r="H168" s="25" t="str">
        <f t="shared" si="3"/>
        <v/>
      </c>
    </row>
    <row r="169" spans="2:8" ht="25.5" hidden="1">
      <c r="B169" s="50" t="s">
        <v>978</v>
      </c>
      <c r="C169" s="148" t="s">
        <v>979</v>
      </c>
      <c r="D169" s="65"/>
      <c r="F169" s="304"/>
      <c r="G169" s="68"/>
      <c r="H169" s="25" t="str">
        <f t="shared" si="3"/>
        <v/>
      </c>
    </row>
    <row r="170" spans="2:8" hidden="1">
      <c r="B170" s="62"/>
      <c r="C170" s="780"/>
      <c r="D170" s="65"/>
      <c r="F170" s="304"/>
      <c r="G170" s="68"/>
      <c r="H170" s="25" t="str">
        <f t="shared" si="3"/>
        <v/>
      </c>
    </row>
    <row r="171" spans="2:8" hidden="1">
      <c r="B171" s="62" t="s">
        <v>978</v>
      </c>
      <c r="C171" s="14" t="s">
        <v>980</v>
      </c>
      <c r="D171" s="22" t="s">
        <v>452</v>
      </c>
      <c r="F171" s="304"/>
      <c r="G171" s="68"/>
      <c r="H171" s="25">
        <f t="shared" si="3"/>
        <v>0</v>
      </c>
    </row>
    <row r="172" spans="2:8" hidden="1">
      <c r="B172" s="62"/>
      <c r="C172" s="14"/>
      <c r="D172" s="15"/>
      <c r="F172" s="304"/>
      <c r="G172" s="68"/>
      <c r="H172" s="25" t="str">
        <f t="shared" si="3"/>
        <v/>
      </c>
    </row>
    <row r="173" spans="2:8" hidden="1">
      <c r="B173" s="92" t="s">
        <v>981</v>
      </c>
      <c r="C173" s="14" t="s">
        <v>982</v>
      </c>
      <c r="D173" s="22" t="s">
        <v>452</v>
      </c>
      <c r="F173" s="304"/>
      <c r="G173" s="395"/>
      <c r="H173" s="25">
        <f t="shared" si="3"/>
        <v>0</v>
      </c>
    </row>
    <row r="174" spans="2:8" hidden="1">
      <c r="B174" s="50"/>
      <c r="C174" s="14"/>
      <c r="D174" s="15"/>
      <c r="F174" s="412"/>
      <c r="G174" s="395"/>
      <c r="H174" s="25" t="str">
        <f t="shared" si="3"/>
        <v/>
      </c>
    </row>
    <row r="175" spans="2:8" hidden="1">
      <c r="B175" s="92" t="s">
        <v>983</v>
      </c>
      <c r="C175" s="14" t="s">
        <v>984</v>
      </c>
      <c r="D175" s="22" t="s">
        <v>452</v>
      </c>
      <c r="F175" s="328"/>
      <c r="G175" s="395"/>
      <c r="H175" s="25">
        <f t="shared" si="3"/>
        <v>0</v>
      </c>
    </row>
    <row r="176" spans="2:8" hidden="1">
      <c r="B176" s="50"/>
      <c r="C176" s="14"/>
      <c r="D176" s="15"/>
      <c r="F176" s="65"/>
      <c r="G176" s="395"/>
      <c r="H176" s="25" t="str">
        <f t="shared" si="3"/>
        <v/>
      </c>
    </row>
    <row r="177" spans="2:8" ht="25.5" hidden="1">
      <c r="B177" s="50" t="s">
        <v>985</v>
      </c>
      <c r="C177" s="14" t="s">
        <v>986</v>
      </c>
      <c r="D177" s="22" t="s">
        <v>452</v>
      </c>
      <c r="F177" s="328"/>
      <c r="G177" s="395"/>
      <c r="H177" s="25">
        <f t="shared" si="3"/>
        <v>0</v>
      </c>
    </row>
    <row r="178" spans="2:8" hidden="1">
      <c r="B178" s="62"/>
      <c r="C178" s="14"/>
      <c r="D178" s="15"/>
      <c r="F178" s="328"/>
      <c r="G178" s="395"/>
      <c r="H178" s="25" t="str">
        <f t="shared" si="3"/>
        <v/>
      </c>
    </row>
    <row r="179" spans="2:8" ht="25.5" hidden="1">
      <c r="B179" s="50" t="s">
        <v>987</v>
      </c>
      <c r="C179" s="14" t="s">
        <v>988</v>
      </c>
      <c r="D179" s="22" t="s">
        <v>452</v>
      </c>
      <c r="F179" s="409"/>
      <c r="G179" s="401"/>
      <c r="H179" s="25">
        <f t="shared" si="3"/>
        <v>0</v>
      </c>
    </row>
    <row r="180" spans="2:8" hidden="1">
      <c r="B180" s="62"/>
      <c r="C180" s="14"/>
      <c r="D180" s="15"/>
      <c r="F180" s="409"/>
      <c r="G180" s="395"/>
      <c r="H180" s="25" t="str">
        <f t="shared" si="3"/>
        <v/>
      </c>
    </row>
    <row r="181" spans="2:8" ht="38.25" hidden="1">
      <c r="B181" s="50" t="s">
        <v>989</v>
      </c>
      <c r="C181" s="14" t="s">
        <v>990</v>
      </c>
      <c r="D181" s="22"/>
      <c r="F181" s="410"/>
      <c r="G181" s="396"/>
      <c r="H181" s="25" t="str">
        <f t="shared" si="3"/>
        <v/>
      </c>
    </row>
    <row r="182" spans="2:8" hidden="1">
      <c r="B182" s="62"/>
      <c r="C182" s="14"/>
      <c r="D182" s="15"/>
      <c r="F182" s="411"/>
      <c r="G182" s="395"/>
      <c r="H182" s="25" t="str">
        <f t="shared" si="3"/>
        <v/>
      </c>
    </row>
    <row r="183" spans="2:8" ht="38.25" hidden="1">
      <c r="B183" s="50" t="s">
        <v>991</v>
      </c>
      <c r="C183" s="14" t="s">
        <v>992</v>
      </c>
      <c r="D183" s="22" t="s">
        <v>452</v>
      </c>
      <c r="F183" s="328"/>
      <c r="G183" s="397"/>
      <c r="H183" s="25">
        <f t="shared" si="3"/>
        <v>0</v>
      </c>
    </row>
    <row r="184" spans="2:8" hidden="1">
      <c r="B184" s="50"/>
      <c r="C184" s="14"/>
      <c r="D184" s="15"/>
      <c r="F184" s="328"/>
      <c r="G184" s="397"/>
      <c r="H184" s="25" t="str">
        <f t="shared" si="3"/>
        <v/>
      </c>
    </row>
    <row r="185" spans="2:8" hidden="1">
      <c r="B185" s="50" t="s">
        <v>993</v>
      </c>
      <c r="C185" s="148" t="s">
        <v>994</v>
      </c>
      <c r="D185" s="22" t="s">
        <v>467</v>
      </c>
      <c r="F185" s="328"/>
      <c r="G185" s="398"/>
      <c r="H185" s="25">
        <f t="shared" si="3"/>
        <v>0</v>
      </c>
    </row>
    <row r="186" spans="2:8" hidden="1">
      <c r="B186" s="50"/>
      <c r="C186" s="148"/>
      <c r="D186" s="22"/>
      <c r="F186" s="304"/>
      <c r="G186" s="398"/>
      <c r="H186" s="25"/>
    </row>
    <row r="187" spans="2:8" hidden="1">
      <c r="B187" s="50"/>
      <c r="C187" s="148"/>
      <c r="D187" s="22"/>
      <c r="F187" s="304"/>
      <c r="G187" s="398"/>
      <c r="H187" s="25"/>
    </row>
    <row r="188" spans="2:8" hidden="1">
      <c r="B188" s="50"/>
      <c r="C188" s="148"/>
      <c r="D188" s="22"/>
      <c r="F188" s="304"/>
      <c r="G188" s="398"/>
      <c r="H188" s="25"/>
    </row>
    <row r="189" spans="2:8" hidden="1">
      <c r="B189" s="50"/>
      <c r="C189" s="148"/>
      <c r="D189" s="22"/>
      <c r="F189" s="304"/>
      <c r="G189" s="398"/>
      <c r="H189" s="25"/>
    </row>
    <row r="190" spans="2:8" hidden="1">
      <c r="B190" s="50"/>
      <c r="C190" s="148"/>
      <c r="D190" s="22"/>
      <c r="F190" s="304"/>
      <c r="G190" s="398"/>
      <c r="H190" s="25"/>
    </row>
    <row r="191" spans="2:8" hidden="1">
      <c r="B191" s="50"/>
      <c r="C191" s="148"/>
      <c r="D191" s="22"/>
      <c r="F191" s="304"/>
      <c r="G191" s="398"/>
      <c r="H191" s="25"/>
    </row>
    <row r="192" spans="2:8" hidden="1">
      <c r="B192" s="62"/>
      <c r="C192" s="14"/>
      <c r="D192" s="15"/>
      <c r="F192" s="304"/>
      <c r="G192" s="66"/>
      <c r="H192" s="25" t="str">
        <f>IF(D192="","",F192*G192)</f>
        <v/>
      </c>
    </row>
    <row r="193" spans="2:8" s="28" customFormat="1" ht="20.100000000000001" hidden="1" customHeight="1">
      <c r="B193" s="151" t="str">
        <f>$B$10</f>
        <v>C2.1</v>
      </c>
      <c r="C193" s="30" t="s">
        <v>80</v>
      </c>
      <c r="D193" s="31"/>
      <c r="E193" s="400"/>
      <c r="F193" s="370"/>
      <c r="G193" s="31"/>
      <c r="H193" s="33">
        <f>SUM(H141:H192)</f>
        <v>480000</v>
      </c>
    </row>
    <row r="194" spans="2:8" hidden="1">
      <c r="B194" s="661" t="str">
        <f>Client1</f>
        <v>Province of KwaZulu-Natal</v>
      </c>
      <c r="C194" s="661"/>
      <c r="D194" s="661"/>
      <c r="F194" s="659" t="str">
        <f>"Contract No. "&amp;ContractNo</f>
        <v>Contract No. ZNB02213/0000/00/HOD/INF/23/T</v>
      </c>
      <c r="G194" s="659"/>
      <c r="H194" s="659"/>
    </row>
    <row r="195" spans="2:8" hidden="1">
      <c r="B195" s="661" t="str">
        <f>Client2</f>
        <v>Department of Transport</v>
      </c>
      <c r="C195" s="661"/>
      <c r="D195" s="661"/>
      <c r="F195" s="659"/>
      <c r="G195" s="659"/>
      <c r="H195" s="659"/>
    </row>
    <row r="196" spans="2:8" hidden="1">
      <c r="B196" s="662"/>
      <c r="C196" s="662"/>
      <c r="D196" s="662"/>
      <c r="F196" s="660"/>
      <c r="G196" s="660"/>
      <c r="H196" s="660"/>
    </row>
    <row r="197" spans="2:8" hidden="1">
      <c r="B197" s="670" t="s">
        <v>148</v>
      </c>
      <c r="C197" s="671"/>
      <c r="D197" s="671"/>
      <c r="E197" s="671"/>
      <c r="F197" s="671"/>
      <c r="G197" s="671"/>
      <c r="H197" s="673" t="str">
        <f>$H$4</f>
        <v>CHAPTER C2.1</v>
      </c>
    </row>
    <row r="198" spans="2:8" hidden="1">
      <c r="B198" s="663" t="str">
        <f>ContractDescription</f>
        <v>THE CONSTRUCTION OF MKUZE RIVER BRIDGE NO.3801 AT KM 27+440 ON MAIN ROAD P52-3 IN ZULULAND UNDER EMPANGENI REGION.</v>
      </c>
      <c r="C198" s="664"/>
      <c r="D198" s="664"/>
      <c r="E198" s="664"/>
      <c r="F198" s="664"/>
      <c r="G198" s="664"/>
      <c r="H198" s="659"/>
    </row>
    <row r="199" spans="2:8" hidden="1">
      <c r="B199" s="663"/>
      <c r="C199" s="664"/>
      <c r="D199" s="664"/>
      <c r="E199" s="664"/>
      <c r="F199" s="664"/>
      <c r="G199" s="664"/>
      <c r="H199" s="659"/>
    </row>
    <row r="200" spans="2:8" hidden="1">
      <c r="B200" s="665"/>
      <c r="C200" s="666"/>
      <c r="D200" s="666"/>
      <c r="E200" s="666"/>
      <c r="F200" s="666"/>
      <c r="G200" s="666"/>
      <c r="H200" s="660"/>
    </row>
    <row r="201" spans="2:8" s="9" customFormat="1" ht="24.95" hidden="1" customHeight="1">
      <c r="B201" s="76" t="s">
        <v>49</v>
      </c>
      <c r="C201" s="11" t="s">
        <v>50</v>
      </c>
      <c r="D201" s="11" t="s">
        <v>51</v>
      </c>
      <c r="E201" s="311"/>
      <c r="F201" s="304"/>
      <c r="G201" s="11" t="s">
        <v>54</v>
      </c>
      <c r="H201" s="11" t="s">
        <v>55</v>
      </c>
    </row>
    <row r="202" spans="2:8" s="28" customFormat="1" ht="20.100000000000001" hidden="1" customHeight="1">
      <c r="B202" s="82"/>
      <c r="C202" s="30" t="s">
        <v>149</v>
      </c>
      <c r="D202" s="31"/>
      <c r="E202" s="400"/>
      <c r="F202" s="370"/>
      <c r="G202" s="31"/>
      <c r="H202" s="33">
        <f>H193</f>
        <v>480000</v>
      </c>
    </row>
    <row r="203" spans="2:8" hidden="1">
      <c r="B203" s="62"/>
      <c r="C203" s="14"/>
      <c r="D203" s="15"/>
      <c r="F203" s="304"/>
      <c r="G203" s="66"/>
      <c r="H203" s="25"/>
    </row>
    <row r="204" spans="2:8" ht="25.5" hidden="1">
      <c r="B204" s="50" t="s">
        <v>995</v>
      </c>
      <c r="C204" s="14" t="s">
        <v>996</v>
      </c>
      <c r="D204" s="22" t="s">
        <v>452</v>
      </c>
      <c r="F204" s="304"/>
      <c r="G204" s="63"/>
      <c r="H204" s="25">
        <f t="shared" ref="H204:H245" si="4">IF(D204="","",F204*G204)</f>
        <v>0</v>
      </c>
    </row>
    <row r="205" spans="2:8" hidden="1">
      <c r="B205" s="62"/>
      <c r="C205" s="14"/>
      <c r="D205" s="15"/>
      <c r="F205" s="304"/>
      <c r="G205" s="66"/>
      <c r="H205" s="25" t="str">
        <f t="shared" si="4"/>
        <v/>
      </c>
    </row>
    <row r="206" spans="2:8" ht="25.5" hidden="1">
      <c r="B206" s="50" t="s">
        <v>997</v>
      </c>
      <c r="C206" s="14" t="s">
        <v>998</v>
      </c>
      <c r="D206" s="22" t="s">
        <v>452</v>
      </c>
      <c r="F206" s="304"/>
      <c r="G206" s="16"/>
      <c r="H206" s="25">
        <f t="shared" si="4"/>
        <v>0</v>
      </c>
    </row>
    <row r="207" spans="2:8" hidden="1">
      <c r="B207" s="62"/>
      <c r="C207" s="14"/>
      <c r="D207" s="15"/>
      <c r="F207" s="304"/>
      <c r="G207" s="16"/>
      <c r="H207" s="25" t="str">
        <f t="shared" si="4"/>
        <v/>
      </c>
    </row>
    <row r="208" spans="2:8" ht="25.5" hidden="1">
      <c r="B208" s="50" t="s">
        <v>999</v>
      </c>
      <c r="C208" s="14" t="s">
        <v>1000</v>
      </c>
      <c r="D208" s="22" t="s">
        <v>452</v>
      </c>
      <c r="F208" s="304"/>
      <c r="G208" s="68"/>
      <c r="H208" s="25">
        <f t="shared" si="4"/>
        <v>0</v>
      </c>
    </row>
    <row r="209" spans="2:8" hidden="1">
      <c r="B209" s="62"/>
      <c r="C209" s="14"/>
      <c r="D209" s="15"/>
      <c r="F209" s="304"/>
      <c r="G209" s="68"/>
      <c r="H209" s="25" t="str">
        <f t="shared" si="4"/>
        <v/>
      </c>
    </row>
    <row r="210" spans="2:8" ht="25.5" hidden="1">
      <c r="B210" s="50" t="s">
        <v>1001</v>
      </c>
      <c r="C210" s="14" t="s">
        <v>1002</v>
      </c>
      <c r="D210" s="22" t="s">
        <v>1003</v>
      </c>
      <c r="F210" s="304"/>
      <c r="G210" s="63"/>
      <c r="H210" s="25">
        <f t="shared" si="4"/>
        <v>0</v>
      </c>
    </row>
    <row r="211" spans="2:8" hidden="1">
      <c r="B211" s="62"/>
      <c r="C211" s="14"/>
      <c r="D211" s="15"/>
      <c r="F211" s="304"/>
      <c r="G211" s="27"/>
      <c r="H211" s="25" t="str">
        <f t="shared" si="4"/>
        <v/>
      </c>
    </row>
    <row r="212" spans="2:8" hidden="1">
      <c r="B212" s="50" t="s">
        <v>1004</v>
      </c>
      <c r="C212" s="14" t="s">
        <v>1005</v>
      </c>
      <c r="D212" s="22" t="s">
        <v>452</v>
      </c>
      <c r="F212" s="304"/>
      <c r="G212" s="27"/>
      <c r="H212" s="25">
        <f t="shared" si="4"/>
        <v>0</v>
      </c>
    </row>
    <row r="213" spans="2:8" hidden="1">
      <c r="B213" s="62"/>
      <c r="C213" s="14"/>
      <c r="D213" s="15"/>
      <c r="F213" s="304"/>
      <c r="G213" s="27"/>
      <c r="H213" s="25" t="str">
        <f t="shared" si="4"/>
        <v/>
      </c>
    </row>
    <row r="214" spans="2:8" hidden="1">
      <c r="B214" s="50" t="s">
        <v>1006</v>
      </c>
      <c r="C214" s="14" t="s">
        <v>1007</v>
      </c>
      <c r="D214" s="22" t="s">
        <v>452</v>
      </c>
      <c r="F214" s="304"/>
      <c r="G214" s="68"/>
      <c r="H214" s="25">
        <f t="shared" si="4"/>
        <v>0</v>
      </c>
    </row>
    <row r="215" spans="2:8" hidden="1">
      <c r="B215" s="62"/>
      <c r="C215" s="14"/>
      <c r="D215" s="15"/>
      <c r="F215" s="304"/>
      <c r="G215" s="27"/>
      <c r="H215" s="25" t="str">
        <f t="shared" si="4"/>
        <v/>
      </c>
    </row>
    <row r="216" spans="2:8" hidden="1">
      <c r="B216" s="50" t="s">
        <v>1006</v>
      </c>
      <c r="C216" s="14" t="s">
        <v>1008</v>
      </c>
      <c r="D216" s="22" t="s">
        <v>452</v>
      </c>
      <c r="F216" s="304"/>
      <c r="G216" s="63"/>
      <c r="H216" s="25">
        <f t="shared" si="4"/>
        <v>0</v>
      </c>
    </row>
    <row r="217" spans="2:8" hidden="1">
      <c r="B217" s="62"/>
      <c r="C217" s="14"/>
      <c r="D217" s="15"/>
      <c r="F217" s="304"/>
      <c r="G217" s="16"/>
      <c r="H217" s="25" t="str">
        <f t="shared" si="4"/>
        <v/>
      </c>
    </row>
    <row r="218" spans="2:8" ht="38.25" hidden="1">
      <c r="B218" s="50" t="s">
        <v>1009</v>
      </c>
      <c r="C218" s="14" t="s">
        <v>1010</v>
      </c>
      <c r="D218" s="22" t="s">
        <v>335</v>
      </c>
      <c r="F218" s="304"/>
      <c r="G218" s="68"/>
      <c r="H218" s="25">
        <f t="shared" si="4"/>
        <v>0</v>
      </c>
    </row>
    <row r="219" spans="2:8" hidden="1">
      <c r="B219" s="62"/>
      <c r="C219" s="14"/>
      <c r="D219" s="15"/>
      <c r="F219" s="304"/>
      <c r="G219" s="68"/>
      <c r="H219" s="25" t="str">
        <f t="shared" si="4"/>
        <v/>
      </c>
    </row>
    <row r="220" spans="2:8" ht="25.5" hidden="1">
      <c r="B220" s="50" t="s">
        <v>1011</v>
      </c>
      <c r="C220" s="14" t="s">
        <v>1012</v>
      </c>
      <c r="D220" s="22"/>
      <c r="F220" s="304"/>
      <c r="G220" s="68"/>
      <c r="H220" s="25" t="str">
        <f t="shared" si="4"/>
        <v/>
      </c>
    </row>
    <row r="221" spans="2:8" hidden="1">
      <c r="B221" s="62"/>
      <c r="C221" s="14"/>
      <c r="D221" s="15"/>
      <c r="F221" s="304"/>
      <c r="G221" s="68"/>
      <c r="H221" s="25" t="str">
        <f t="shared" si="4"/>
        <v/>
      </c>
    </row>
    <row r="222" spans="2:8" ht="38.25" hidden="1">
      <c r="B222" s="50" t="s">
        <v>1013</v>
      </c>
      <c r="C222" s="14" t="s">
        <v>1014</v>
      </c>
      <c r="D222" s="22" t="s">
        <v>452</v>
      </c>
      <c r="F222" s="304"/>
      <c r="G222" s="71"/>
      <c r="H222" s="25">
        <f t="shared" si="4"/>
        <v>0</v>
      </c>
    </row>
    <row r="223" spans="2:8" hidden="1">
      <c r="B223" s="62"/>
      <c r="C223" s="14"/>
      <c r="D223" s="15"/>
      <c r="F223" s="304"/>
      <c r="G223" s="68"/>
      <c r="H223" s="25" t="str">
        <f t="shared" si="4"/>
        <v/>
      </c>
    </row>
    <row r="224" spans="2:8" ht="25.5" hidden="1">
      <c r="B224" s="50" t="s">
        <v>1015</v>
      </c>
      <c r="C224" s="14" t="s">
        <v>1016</v>
      </c>
      <c r="D224" s="22" t="s">
        <v>452</v>
      </c>
      <c r="F224" s="304"/>
      <c r="G224" s="68"/>
      <c r="H224" s="25">
        <f t="shared" si="4"/>
        <v>0</v>
      </c>
    </row>
    <row r="225" spans="2:8" hidden="1">
      <c r="B225" s="62"/>
      <c r="C225" s="14"/>
      <c r="D225" s="15"/>
      <c r="F225" s="304"/>
      <c r="G225" s="68"/>
      <c r="H225" s="25" t="str">
        <f t="shared" si="4"/>
        <v/>
      </c>
    </row>
    <row r="226" spans="2:8" hidden="1">
      <c r="B226" s="50" t="s">
        <v>1017</v>
      </c>
      <c r="C226" s="148" t="s">
        <v>1018</v>
      </c>
      <c r="D226" s="22"/>
      <c r="F226" s="304"/>
      <c r="G226" s="68"/>
      <c r="H226" s="25" t="str">
        <f t="shared" si="4"/>
        <v/>
      </c>
    </row>
    <row r="227" spans="2:8" hidden="1">
      <c r="B227" s="62"/>
      <c r="C227" s="14"/>
      <c r="D227" s="15"/>
      <c r="F227" s="304"/>
      <c r="G227" s="68"/>
      <c r="H227" s="25" t="str">
        <f t="shared" si="4"/>
        <v/>
      </c>
    </row>
    <row r="228" spans="2:8" hidden="1">
      <c r="B228" s="50" t="s">
        <v>1019</v>
      </c>
      <c r="C228" s="14" t="s">
        <v>1020</v>
      </c>
      <c r="D228" s="22" t="s">
        <v>1021</v>
      </c>
      <c r="F228" s="304"/>
      <c r="G228" s="68"/>
      <c r="H228" s="25">
        <f t="shared" si="4"/>
        <v>0</v>
      </c>
    </row>
    <row r="229" spans="2:8" hidden="1">
      <c r="B229" s="62"/>
      <c r="C229" s="780"/>
      <c r="D229" s="65"/>
      <c r="F229" s="304"/>
      <c r="G229" s="68"/>
      <c r="H229" s="25" t="str">
        <f t="shared" si="4"/>
        <v/>
      </c>
    </row>
    <row r="230" spans="2:8" ht="38.25" hidden="1">
      <c r="B230" s="50" t="s">
        <v>1022</v>
      </c>
      <c r="C230" s="14" t="s">
        <v>1023</v>
      </c>
      <c r="D230" s="22" t="s">
        <v>335</v>
      </c>
      <c r="F230" s="304"/>
      <c r="G230" s="68"/>
      <c r="H230" s="25">
        <f t="shared" si="4"/>
        <v>0</v>
      </c>
    </row>
    <row r="231" spans="2:8" hidden="1">
      <c r="B231" s="62"/>
      <c r="C231" s="780"/>
      <c r="D231" s="65"/>
      <c r="F231" s="304"/>
      <c r="G231" s="68"/>
      <c r="H231" s="25" t="str">
        <f t="shared" si="4"/>
        <v/>
      </c>
    </row>
    <row r="232" spans="2:8" hidden="1">
      <c r="B232" s="50" t="s">
        <v>1024</v>
      </c>
      <c r="C232" s="148" t="s">
        <v>1025</v>
      </c>
      <c r="D232" s="22"/>
      <c r="F232" s="304"/>
      <c r="G232" s="68"/>
      <c r="H232" s="25" t="str">
        <f t="shared" si="4"/>
        <v/>
      </c>
    </row>
    <row r="233" spans="2:8" hidden="1">
      <c r="B233" s="62"/>
      <c r="C233" s="14"/>
      <c r="D233" s="15"/>
      <c r="F233" s="304"/>
      <c r="G233" s="68"/>
      <c r="H233" s="25" t="str">
        <f t="shared" si="4"/>
        <v/>
      </c>
    </row>
    <row r="234" spans="2:8" hidden="1">
      <c r="B234" s="92" t="s">
        <v>1026</v>
      </c>
      <c r="C234" s="14" t="s">
        <v>1027</v>
      </c>
      <c r="D234" s="22" t="s">
        <v>69</v>
      </c>
      <c r="F234" s="304"/>
      <c r="G234" s="16"/>
      <c r="H234" s="25">
        <f t="shared" si="4"/>
        <v>0</v>
      </c>
    </row>
    <row r="235" spans="2:8" hidden="1">
      <c r="B235" s="50"/>
      <c r="C235" s="14"/>
      <c r="D235" s="15"/>
      <c r="F235" s="304"/>
      <c r="G235" s="16"/>
      <c r="H235" s="25" t="str">
        <f t="shared" si="4"/>
        <v/>
      </c>
    </row>
    <row r="236" spans="2:8" hidden="1">
      <c r="B236" s="50" t="s">
        <v>1028</v>
      </c>
      <c r="C236" s="14" t="s">
        <v>1029</v>
      </c>
      <c r="D236" s="22" t="s">
        <v>69</v>
      </c>
      <c r="F236" s="304"/>
      <c r="G236" s="16"/>
      <c r="H236" s="25">
        <f t="shared" si="4"/>
        <v>0</v>
      </c>
    </row>
    <row r="237" spans="2:8" hidden="1">
      <c r="B237" s="50"/>
      <c r="C237" s="14"/>
      <c r="D237" s="15"/>
      <c r="F237" s="304"/>
      <c r="G237" s="16"/>
      <c r="H237" s="25" t="str">
        <f t="shared" si="4"/>
        <v/>
      </c>
    </row>
    <row r="238" spans="2:8" ht="38.25" hidden="1">
      <c r="B238" s="50" t="s">
        <v>1030</v>
      </c>
      <c r="C238" s="14" t="s">
        <v>1031</v>
      </c>
      <c r="D238" s="22"/>
      <c r="F238" s="304"/>
      <c r="G238" s="395"/>
      <c r="H238" s="25" t="str">
        <f t="shared" si="4"/>
        <v/>
      </c>
    </row>
    <row r="239" spans="2:8" hidden="1">
      <c r="B239" s="62"/>
      <c r="C239" s="14"/>
      <c r="D239" s="15"/>
      <c r="F239" s="304"/>
      <c r="G239" s="395"/>
      <c r="H239" s="25" t="str">
        <f t="shared" si="4"/>
        <v/>
      </c>
    </row>
    <row r="240" spans="2:8" hidden="1">
      <c r="B240" s="50" t="s">
        <v>1032</v>
      </c>
      <c r="C240" s="14" t="s">
        <v>1033</v>
      </c>
      <c r="D240" s="22" t="s">
        <v>69</v>
      </c>
      <c r="F240" s="304"/>
      <c r="G240" s="401"/>
      <c r="H240" s="25">
        <f t="shared" si="4"/>
        <v>0</v>
      </c>
    </row>
    <row r="241" spans="2:8" hidden="1">
      <c r="B241" s="62"/>
      <c r="C241" s="14"/>
      <c r="D241" s="15"/>
      <c r="F241" s="412"/>
      <c r="G241" s="395"/>
      <c r="H241" s="25" t="str">
        <f t="shared" si="4"/>
        <v/>
      </c>
    </row>
    <row r="242" spans="2:8" hidden="1">
      <c r="B242" s="50" t="s">
        <v>1034</v>
      </c>
      <c r="C242" s="14" t="s">
        <v>1035</v>
      </c>
      <c r="D242" s="22" t="s">
        <v>1036</v>
      </c>
      <c r="F242" s="328"/>
      <c r="G242" s="396"/>
      <c r="H242" s="25">
        <f t="shared" si="4"/>
        <v>0</v>
      </c>
    </row>
    <row r="243" spans="2:8" hidden="1">
      <c r="B243" s="62"/>
      <c r="C243" s="14"/>
      <c r="D243" s="15"/>
      <c r="F243" s="328"/>
      <c r="G243" s="395"/>
      <c r="H243" s="25" t="str">
        <f t="shared" si="4"/>
        <v/>
      </c>
    </row>
    <row r="244" spans="2:8" hidden="1">
      <c r="B244" s="50" t="s">
        <v>1037</v>
      </c>
      <c r="C244" s="14" t="s">
        <v>1038</v>
      </c>
      <c r="D244" s="22" t="s">
        <v>1036</v>
      </c>
      <c r="F244" s="328"/>
      <c r="G244" s="397"/>
      <c r="H244" s="25">
        <f t="shared" si="4"/>
        <v>0</v>
      </c>
    </row>
    <row r="245" spans="2:8" hidden="1">
      <c r="B245" s="50"/>
      <c r="C245" s="14"/>
      <c r="D245" s="15"/>
      <c r="F245" s="328"/>
      <c r="G245" s="397"/>
      <c r="H245" s="25" t="str">
        <f t="shared" si="4"/>
        <v/>
      </c>
    </row>
    <row r="246" spans="2:8" hidden="1">
      <c r="B246" s="50"/>
      <c r="C246" s="148"/>
      <c r="D246" s="15"/>
      <c r="F246" s="328"/>
      <c r="G246" s="397"/>
      <c r="H246" s="25"/>
    </row>
    <row r="247" spans="2:8" hidden="1">
      <c r="B247" s="50"/>
      <c r="C247" s="148"/>
      <c r="D247" s="15"/>
      <c r="F247" s="328"/>
      <c r="G247" s="397"/>
      <c r="H247" s="25"/>
    </row>
    <row r="248" spans="2:8" hidden="1">
      <c r="B248" s="50"/>
      <c r="C248" s="148"/>
      <c r="D248" s="15"/>
      <c r="F248" s="328"/>
      <c r="G248" s="397"/>
      <c r="H248" s="25"/>
    </row>
    <row r="249" spans="2:8" hidden="1">
      <c r="B249" s="50"/>
      <c r="C249" s="148"/>
      <c r="D249" s="15"/>
      <c r="F249" s="328"/>
      <c r="G249" s="397"/>
      <c r="H249" s="25"/>
    </row>
    <row r="250" spans="2:8" hidden="1">
      <c r="B250" s="50"/>
      <c r="C250" s="148"/>
      <c r="D250" s="15"/>
      <c r="E250" s="357"/>
      <c r="F250" s="386"/>
      <c r="G250" s="397"/>
      <c r="H250" s="25"/>
    </row>
    <row r="251" spans="2:8" s="28" customFormat="1" ht="20.100000000000001" hidden="1" customHeight="1">
      <c r="B251" s="151" t="str">
        <f>$B$10</f>
        <v>C2.1</v>
      </c>
      <c r="C251" s="30" t="s">
        <v>80</v>
      </c>
      <c r="D251" s="31"/>
      <c r="E251" s="400"/>
      <c r="F251" s="413"/>
      <c r="G251" s="31"/>
      <c r="H251" s="33">
        <f>SUM(H202:H250)</f>
        <v>480000</v>
      </c>
    </row>
    <row r="252" spans="2:8" hidden="1">
      <c r="B252" s="661" t="str">
        <f>Client1</f>
        <v>Province of KwaZulu-Natal</v>
      </c>
      <c r="C252" s="661"/>
      <c r="D252" s="661"/>
      <c r="F252" s="659" t="str">
        <f>"Contract No. "&amp;ContractNo</f>
        <v>Contract No. ZNB02213/0000/00/HOD/INF/23/T</v>
      </c>
      <c r="G252" s="659"/>
      <c r="H252" s="659"/>
    </row>
    <row r="253" spans="2:8" hidden="1">
      <c r="B253" s="661" t="str">
        <f>Client2</f>
        <v>Department of Transport</v>
      </c>
      <c r="C253" s="661"/>
      <c r="D253" s="661"/>
      <c r="F253" s="659"/>
      <c r="G253" s="659"/>
      <c r="H253" s="659"/>
    </row>
    <row r="254" spans="2:8" hidden="1">
      <c r="B254" s="662"/>
      <c r="C254" s="662"/>
      <c r="D254" s="662"/>
      <c r="F254" s="660"/>
      <c r="G254" s="660"/>
      <c r="H254" s="660"/>
    </row>
    <row r="255" spans="2:8" hidden="1">
      <c r="B255" s="670" t="s">
        <v>148</v>
      </c>
      <c r="C255" s="671"/>
      <c r="D255" s="671"/>
      <c r="E255" s="671"/>
      <c r="F255" s="671"/>
      <c r="G255" s="671"/>
      <c r="H255" s="673" t="str">
        <f>$H$4</f>
        <v>CHAPTER C2.1</v>
      </c>
    </row>
    <row r="256" spans="2:8" hidden="1">
      <c r="B256" s="663" t="str">
        <f>ContractDescription</f>
        <v>THE CONSTRUCTION OF MKUZE RIVER BRIDGE NO.3801 AT KM 27+440 ON MAIN ROAD P52-3 IN ZULULAND UNDER EMPANGENI REGION.</v>
      </c>
      <c r="C256" s="664"/>
      <c r="D256" s="664"/>
      <c r="E256" s="664"/>
      <c r="F256" s="664"/>
      <c r="G256" s="664"/>
      <c r="H256" s="659"/>
    </row>
    <row r="257" spans="2:8" hidden="1">
      <c r="B257" s="663"/>
      <c r="C257" s="664"/>
      <c r="D257" s="664"/>
      <c r="E257" s="664"/>
      <c r="F257" s="664"/>
      <c r="G257" s="664"/>
      <c r="H257" s="659"/>
    </row>
    <row r="258" spans="2:8" hidden="1">
      <c r="B258" s="665"/>
      <c r="C258" s="666"/>
      <c r="D258" s="666"/>
      <c r="E258" s="666"/>
      <c r="F258" s="666"/>
      <c r="G258" s="666"/>
      <c r="H258" s="660"/>
    </row>
    <row r="259" spans="2:8" s="9" customFormat="1" ht="24.95" hidden="1" customHeight="1">
      <c r="B259" s="76" t="s">
        <v>49</v>
      </c>
      <c r="C259" s="11" t="s">
        <v>50</v>
      </c>
      <c r="D259" s="11" t="s">
        <v>51</v>
      </c>
      <c r="E259" s="311"/>
      <c r="F259" s="385"/>
      <c r="G259" s="354" t="s">
        <v>54</v>
      </c>
      <c r="H259" s="11" t="s">
        <v>55</v>
      </c>
    </row>
    <row r="260" spans="2:8" s="28" customFormat="1" ht="20.100000000000001" hidden="1" customHeight="1">
      <c r="B260" s="82"/>
      <c r="C260" s="30" t="s">
        <v>149</v>
      </c>
      <c r="D260" s="31"/>
      <c r="E260" s="400"/>
      <c r="F260" s="414"/>
      <c r="G260" s="31"/>
      <c r="H260" s="33">
        <f>H251</f>
        <v>480000</v>
      </c>
    </row>
    <row r="261" spans="2:8" hidden="1">
      <c r="B261" s="50"/>
      <c r="C261" s="148"/>
      <c r="D261" s="15"/>
      <c r="F261" s="328"/>
      <c r="G261" s="397"/>
      <c r="H261" s="25"/>
    </row>
    <row r="262" spans="2:8" hidden="1">
      <c r="B262" s="50" t="s">
        <v>1039</v>
      </c>
      <c r="C262" s="148" t="s">
        <v>1040</v>
      </c>
      <c r="D262" s="22"/>
      <c r="F262" s="328"/>
      <c r="G262" s="398"/>
      <c r="H262" s="25" t="str">
        <f t="shared" ref="H262:H298" si="5">IF(D262="","",F262*G262)</f>
        <v/>
      </c>
    </row>
    <row r="263" spans="2:8" hidden="1">
      <c r="B263" s="62"/>
      <c r="C263" s="14"/>
      <c r="D263" s="15"/>
      <c r="F263" s="328"/>
      <c r="G263" s="397"/>
      <c r="H263" s="25" t="str">
        <f t="shared" si="5"/>
        <v/>
      </c>
    </row>
    <row r="264" spans="2:8" ht="25.5" hidden="1">
      <c r="B264" s="50" t="s">
        <v>1041</v>
      </c>
      <c r="C264" s="14" t="s">
        <v>1042</v>
      </c>
      <c r="D264" s="22" t="s">
        <v>109</v>
      </c>
      <c r="F264" s="328"/>
      <c r="G264" s="396"/>
      <c r="H264" s="25">
        <f t="shared" si="5"/>
        <v>0</v>
      </c>
    </row>
    <row r="265" spans="2:8" hidden="1">
      <c r="B265" s="62"/>
      <c r="C265" s="14"/>
      <c r="D265" s="15"/>
      <c r="F265" s="328"/>
      <c r="G265" s="397"/>
      <c r="H265" s="25" t="str">
        <f t="shared" si="5"/>
        <v/>
      </c>
    </row>
    <row r="266" spans="2:8" ht="25.5" hidden="1">
      <c r="B266" s="50" t="s">
        <v>1043</v>
      </c>
      <c r="C266" s="14" t="s">
        <v>1044</v>
      </c>
      <c r="D266" s="22" t="s">
        <v>109</v>
      </c>
      <c r="F266" s="328"/>
      <c r="G266" s="395"/>
      <c r="H266" s="25">
        <f t="shared" si="5"/>
        <v>0</v>
      </c>
    </row>
    <row r="267" spans="2:8" hidden="1">
      <c r="B267" s="62"/>
      <c r="C267" s="14"/>
      <c r="D267" s="15"/>
      <c r="F267" s="328"/>
      <c r="G267" s="395"/>
      <c r="H267" s="25" t="str">
        <f t="shared" si="5"/>
        <v/>
      </c>
    </row>
    <row r="268" spans="2:8" hidden="1">
      <c r="B268" s="50" t="s">
        <v>1045</v>
      </c>
      <c r="C268" s="14" t="s">
        <v>1046</v>
      </c>
      <c r="D268" s="22"/>
      <c r="F268" s="328"/>
      <c r="G268" s="398"/>
      <c r="H268" s="25" t="str">
        <f t="shared" si="5"/>
        <v/>
      </c>
    </row>
    <row r="269" spans="2:8" hidden="1">
      <c r="B269" s="62"/>
      <c r="C269" s="14"/>
      <c r="D269" s="15"/>
      <c r="F269" s="328"/>
      <c r="G269" s="398"/>
      <c r="H269" s="25" t="str">
        <f t="shared" si="5"/>
        <v/>
      </c>
    </row>
    <row r="270" spans="2:8" ht="25.5" hidden="1">
      <c r="B270" s="50" t="s">
        <v>1047</v>
      </c>
      <c r="C270" s="14" t="s">
        <v>1048</v>
      </c>
      <c r="D270" s="22"/>
      <c r="F270" s="328"/>
      <c r="G270" s="396"/>
      <c r="H270" s="25" t="str">
        <f t="shared" si="5"/>
        <v/>
      </c>
    </row>
    <row r="271" spans="2:8" hidden="1">
      <c r="B271" s="62"/>
      <c r="C271" s="14"/>
      <c r="D271" s="15"/>
      <c r="F271" s="328"/>
      <c r="G271" s="402"/>
      <c r="H271" s="25" t="str">
        <f t="shared" si="5"/>
        <v/>
      </c>
    </row>
    <row r="272" spans="2:8" hidden="1">
      <c r="B272" s="50" t="s">
        <v>311</v>
      </c>
      <c r="C272" s="14" t="s">
        <v>1049</v>
      </c>
      <c r="D272" s="22" t="s">
        <v>109</v>
      </c>
      <c r="F272" s="328"/>
      <c r="G272" s="402"/>
      <c r="H272" s="25">
        <f t="shared" si="5"/>
        <v>0</v>
      </c>
    </row>
    <row r="273" spans="2:8" hidden="1">
      <c r="B273" s="62"/>
      <c r="C273" s="14"/>
      <c r="D273" s="15"/>
      <c r="F273" s="328"/>
      <c r="G273" s="402"/>
      <c r="H273" s="25" t="str">
        <f t="shared" si="5"/>
        <v/>
      </c>
    </row>
    <row r="274" spans="2:8" hidden="1">
      <c r="B274" s="50" t="s">
        <v>313</v>
      </c>
      <c r="C274" s="14" t="s">
        <v>1049</v>
      </c>
      <c r="D274" s="22" t="s">
        <v>109</v>
      </c>
      <c r="F274" s="328"/>
      <c r="G274" s="398"/>
      <c r="H274" s="25">
        <f t="shared" si="5"/>
        <v>0</v>
      </c>
    </row>
    <row r="275" spans="2:8" hidden="1">
      <c r="B275" s="62"/>
      <c r="C275" s="14"/>
      <c r="D275" s="15"/>
      <c r="F275" s="328"/>
      <c r="G275" s="402"/>
      <c r="H275" s="25" t="str">
        <f t="shared" si="5"/>
        <v/>
      </c>
    </row>
    <row r="276" spans="2:8" hidden="1">
      <c r="B276" s="50" t="s">
        <v>321</v>
      </c>
      <c r="C276" s="14" t="s">
        <v>1050</v>
      </c>
      <c r="D276" s="22" t="s">
        <v>109</v>
      </c>
      <c r="F276" s="328"/>
      <c r="G276" s="396"/>
      <c r="H276" s="25">
        <f t="shared" si="5"/>
        <v>0</v>
      </c>
    </row>
    <row r="277" spans="2:8" hidden="1">
      <c r="B277" s="62"/>
      <c r="C277" s="14"/>
      <c r="D277" s="15"/>
      <c r="F277" s="328"/>
      <c r="G277" s="395"/>
      <c r="H277" s="25" t="str">
        <f t="shared" si="5"/>
        <v/>
      </c>
    </row>
    <row r="278" spans="2:8" ht="25.5" hidden="1">
      <c r="B278" s="50" t="s">
        <v>617</v>
      </c>
      <c r="C278" s="14" t="s">
        <v>1051</v>
      </c>
      <c r="D278" s="22"/>
      <c r="F278" s="328"/>
      <c r="G278" s="398"/>
      <c r="H278" s="25" t="str">
        <f t="shared" si="5"/>
        <v/>
      </c>
    </row>
    <row r="279" spans="2:8" hidden="1">
      <c r="B279" s="62"/>
      <c r="C279" s="14"/>
      <c r="D279" s="15"/>
      <c r="F279" s="328"/>
      <c r="G279" s="398"/>
      <c r="H279" s="25" t="str">
        <f t="shared" si="5"/>
        <v/>
      </c>
    </row>
    <row r="280" spans="2:8" hidden="1">
      <c r="B280" s="50" t="s">
        <v>311</v>
      </c>
      <c r="C280" s="14" t="s">
        <v>1049</v>
      </c>
      <c r="D280" s="22" t="s">
        <v>335</v>
      </c>
      <c r="F280" s="328"/>
      <c r="G280" s="398"/>
      <c r="H280" s="25">
        <f t="shared" si="5"/>
        <v>0</v>
      </c>
    </row>
    <row r="281" spans="2:8" hidden="1">
      <c r="B281" s="62"/>
      <c r="C281" s="14"/>
      <c r="D281" s="15"/>
      <c r="F281" s="328"/>
      <c r="G281" s="398"/>
      <c r="H281" s="25" t="str">
        <f t="shared" si="5"/>
        <v/>
      </c>
    </row>
    <row r="282" spans="2:8" hidden="1">
      <c r="B282" s="50" t="s">
        <v>313</v>
      </c>
      <c r="C282" s="14" t="s">
        <v>1049</v>
      </c>
      <c r="D282" s="22" t="s">
        <v>335</v>
      </c>
      <c r="F282" s="328"/>
      <c r="G282" s="403"/>
      <c r="H282" s="25">
        <f t="shared" si="5"/>
        <v>0</v>
      </c>
    </row>
    <row r="283" spans="2:8" hidden="1">
      <c r="B283" s="62"/>
      <c r="C283" s="14"/>
      <c r="D283" s="15"/>
      <c r="F283" s="328"/>
      <c r="G283" s="398"/>
      <c r="H283" s="25" t="str">
        <f t="shared" si="5"/>
        <v/>
      </c>
    </row>
    <row r="284" spans="2:8" hidden="1">
      <c r="B284" s="50" t="s">
        <v>321</v>
      </c>
      <c r="C284" s="14" t="s">
        <v>1050</v>
      </c>
      <c r="D284" s="22" t="s">
        <v>335</v>
      </c>
      <c r="F284" s="328"/>
      <c r="G284" s="398"/>
      <c r="H284" s="25">
        <f t="shared" si="5"/>
        <v>0</v>
      </c>
    </row>
    <row r="285" spans="2:8" hidden="1">
      <c r="B285" s="62"/>
      <c r="C285" s="14"/>
      <c r="D285" s="15"/>
      <c r="F285" s="328"/>
      <c r="G285" s="398"/>
      <c r="H285" s="25" t="str">
        <f t="shared" si="5"/>
        <v/>
      </c>
    </row>
    <row r="286" spans="2:8" ht="25.5" hidden="1">
      <c r="B286" s="50" t="s">
        <v>1052</v>
      </c>
      <c r="C286" s="148" t="s">
        <v>1053</v>
      </c>
      <c r="D286" s="22"/>
      <c r="F286" s="328"/>
      <c r="G286" s="398"/>
      <c r="H286" s="25" t="str">
        <f t="shared" si="5"/>
        <v/>
      </c>
    </row>
    <row r="287" spans="2:8" hidden="1">
      <c r="B287" s="62"/>
      <c r="C287" s="14"/>
      <c r="D287" s="15"/>
      <c r="F287" s="328"/>
      <c r="G287" s="398"/>
      <c r="H287" s="25" t="str">
        <f t="shared" si="5"/>
        <v/>
      </c>
    </row>
    <row r="288" spans="2:8" ht="51" hidden="1">
      <c r="B288" s="50" t="s">
        <v>1054</v>
      </c>
      <c r="C288" s="14" t="s">
        <v>1055</v>
      </c>
      <c r="D288" s="22" t="s">
        <v>452</v>
      </c>
      <c r="F288" s="328"/>
      <c r="G288" s="398"/>
      <c r="H288" s="25">
        <f t="shared" si="5"/>
        <v>0</v>
      </c>
    </row>
    <row r="289" spans="2:8" hidden="1">
      <c r="B289" s="62"/>
      <c r="C289" s="780"/>
      <c r="D289" s="65"/>
      <c r="F289" s="328"/>
      <c r="G289" s="398"/>
      <c r="H289" s="25" t="str">
        <f t="shared" si="5"/>
        <v/>
      </c>
    </row>
    <row r="290" spans="2:8" ht="51" hidden="1">
      <c r="B290" s="50" t="s">
        <v>1056</v>
      </c>
      <c r="C290" s="14" t="s">
        <v>1057</v>
      </c>
      <c r="D290" s="22" t="s">
        <v>452</v>
      </c>
      <c r="F290" s="328"/>
      <c r="G290" s="398"/>
      <c r="H290" s="25">
        <f t="shared" si="5"/>
        <v>0</v>
      </c>
    </row>
    <row r="291" spans="2:8" hidden="1">
      <c r="B291" s="62"/>
      <c r="C291" s="780"/>
      <c r="D291" s="65"/>
      <c r="F291" s="328"/>
      <c r="G291" s="398"/>
      <c r="H291" s="25" t="str">
        <f t="shared" si="5"/>
        <v/>
      </c>
    </row>
    <row r="292" spans="2:8" ht="63.75" hidden="1">
      <c r="B292" s="50" t="s">
        <v>1058</v>
      </c>
      <c r="C292" s="148" t="s">
        <v>1059</v>
      </c>
      <c r="D292" s="22" t="s">
        <v>452</v>
      </c>
      <c r="F292" s="328"/>
      <c r="G292" s="398"/>
      <c r="H292" s="25">
        <f t="shared" si="5"/>
        <v>0</v>
      </c>
    </row>
    <row r="293" spans="2:8" hidden="1">
      <c r="B293" s="62"/>
      <c r="C293" s="14"/>
      <c r="D293" s="15"/>
      <c r="F293" s="328"/>
      <c r="G293" s="398"/>
      <c r="H293" s="25" t="str">
        <f t="shared" si="5"/>
        <v/>
      </c>
    </row>
    <row r="294" spans="2:8" ht="51" hidden="1" customHeight="1">
      <c r="B294" s="92" t="s">
        <v>1060</v>
      </c>
      <c r="C294" s="39" t="s">
        <v>1061</v>
      </c>
      <c r="D294" s="22"/>
      <c r="F294" s="328"/>
      <c r="G294" s="395"/>
      <c r="H294" s="25" t="str">
        <f t="shared" si="5"/>
        <v/>
      </c>
    </row>
    <row r="295" spans="2:8" hidden="1">
      <c r="B295" s="50"/>
      <c r="C295" s="14"/>
      <c r="D295" s="15"/>
      <c r="F295" s="328"/>
      <c r="G295" s="395"/>
      <c r="H295" s="25" t="str">
        <f t="shared" si="5"/>
        <v/>
      </c>
    </row>
    <row r="296" spans="2:8" ht="25.5" hidden="1">
      <c r="B296" s="50" t="s">
        <v>1062</v>
      </c>
      <c r="C296" s="14" t="s">
        <v>1063</v>
      </c>
      <c r="D296" s="22" t="s">
        <v>1021</v>
      </c>
      <c r="F296" s="328"/>
      <c r="G296" s="395"/>
      <c r="H296" s="25">
        <f t="shared" si="5"/>
        <v>0</v>
      </c>
    </row>
    <row r="297" spans="2:8" hidden="1">
      <c r="B297" s="50"/>
      <c r="C297" s="14"/>
      <c r="D297" s="15"/>
      <c r="F297" s="328"/>
      <c r="G297" s="395"/>
      <c r="H297" s="25" t="str">
        <f t="shared" si="5"/>
        <v/>
      </c>
    </row>
    <row r="298" spans="2:8" ht="25.5" hidden="1">
      <c r="B298" s="50" t="s">
        <v>1064</v>
      </c>
      <c r="C298" s="14" t="s">
        <v>1065</v>
      </c>
      <c r="D298" s="22" t="s">
        <v>1021</v>
      </c>
      <c r="F298" s="328"/>
      <c r="G298" s="395"/>
      <c r="H298" s="25">
        <f t="shared" si="5"/>
        <v>0</v>
      </c>
    </row>
    <row r="299" spans="2:8" hidden="1">
      <c r="B299" s="50"/>
      <c r="C299" s="14"/>
      <c r="D299" s="22"/>
      <c r="F299" s="328"/>
      <c r="G299" s="395"/>
      <c r="H299" s="25"/>
    </row>
    <row r="300" spans="2:8" hidden="1">
      <c r="B300" s="50"/>
      <c r="C300" s="14"/>
      <c r="D300" s="22"/>
      <c r="F300" s="328"/>
      <c r="G300" s="395"/>
      <c r="H300" s="25"/>
    </row>
    <row r="301" spans="2:8" hidden="1">
      <c r="B301" s="50"/>
      <c r="C301" s="14"/>
      <c r="D301" s="22"/>
      <c r="F301" s="328"/>
      <c r="G301" s="395"/>
      <c r="H301" s="25"/>
    </row>
    <row r="302" spans="2:8" hidden="1">
      <c r="B302" s="50"/>
      <c r="C302" s="14"/>
      <c r="D302" s="22"/>
      <c r="F302" s="328"/>
      <c r="G302" s="395"/>
      <c r="H302" s="25"/>
    </row>
    <row r="303" spans="2:8" s="28" customFormat="1" ht="20.100000000000001" hidden="1" customHeight="1">
      <c r="B303" s="151" t="str">
        <f>$B$10</f>
        <v>C2.1</v>
      </c>
      <c r="C303" s="30" t="s">
        <v>80</v>
      </c>
      <c r="D303" s="31"/>
      <c r="E303" s="404"/>
      <c r="F303" s="414"/>
      <c r="G303" s="31"/>
      <c r="H303" s="33">
        <f>SUM(H260:H302)</f>
        <v>480000</v>
      </c>
    </row>
    <row r="304" spans="2:8" hidden="1">
      <c r="B304" s="661" t="str">
        <f>Client1</f>
        <v>Province of KwaZulu-Natal</v>
      </c>
      <c r="C304" s="661"/>
      <c r="D304" s="661"/>
      <c r="F304" s="659" t="str">
        <f>"Contract No. "&amp;ContractNo</f>
        <v>Contract No. ZNB02213/0000/00/HOD/INF/23/T</v>
      </c>
      <c r="G304" s="659"/>
      <c r="H304" s="659"/>
    </row>
    <row r="305" spans="2:8" hidden="1">
      <c r="B305" s="661" t="str">
        <f>Client2</f>
        <v>Department of Transport</v>
      </c>
      <c r="C305" s="661"/>
      <c r="D305" s="661"/>
      <c r="F305" s="659"/>
      <c r="G305" s="659"/>
      <c r="H305" s="659"/>
    </row>
    <row r="306" spans="2:8" hidden="1">
      <c r="B306" s="662"/>
      <c r="C306" s="662"/>
      <c r="D306" s="662"/>
      <c r="F306" s="660"/>
      <c r="G306" s="660"/>
      <c r="H306" s="660"/>
    </row>
    <row r="307" spans="2:8" hidden="1">
      <c r="B307" s="670" t="s">
        <v>148</v>
      </c>
      <c r="C307" s="671"/>
      <c r="D307" s="671"/>
      <c r="E307" s="671"/>
      <c r="F307" s="671"/>
      <c r="G307" s="671"/>
      <c r="H307" s="673" t="str">
        <f>$H$4</f>
        <v>CHAPTER C2.1</v>
      </c>
    </row>
    <row r="308" spans="2:8" hidden="1">
      <c r="B308" s="663" t="str">
        <f>ContractDescription</f>
        <v>THE CONSTRUCTION OF MKUZE RIVER BRIDGE NO.3801 AT KM 27+440 ON MAIN ROAD P52-3 IN ZULULAND UNDER EMPANGENI REGION.</v>
      </c>
      <c r="C308" s="664"/>
      <c r="D308" s="664"/>
      <c r="E308" s="664"/>
      <c r="F308" s="664"/>
      <c r="G308" s="664"/>
      <c r="H308" s="659"/>
    </row>
    <row r="309" spans="2:8" hidden="1">
      <c r="B309" s="663"/>
      <c r="C309" s="664"/>
      <c r="D309" s="664"/>
      <c r="E309" s="664"/>
      <c r="F309" s="664"/>
      <c r="G309" s="664"/>
      <c r="H309" s="659"/>
    </row>
    <row r="310" spans="2:8" hidden="1">
      <c r="B310" s="665"/>
      <c r="C310" s="666"/>
      <c r="D310" s="666"/>
      <c r="E310" s="666"/>
      <c r="F310" s="666"/>
      <c r="G310" s="666"/>
      <c r="H310" s="660"/>
    </row>
    <row r="311" spans="2:8" s="9" customFormat="1" ht="24.95" hidden="1" customHeight="1">
      <c r="B311" s="76" t="s">
        <v>49</v>
      </c>
      <c r="C311" s="11" t="s">
        <v>50</v>
      </c>
      <c r="D311" s="11" t="s">
        <v>51</v>
      </c>
      <c r="E311" s="311"/>
      <c r="F311" s="385"/>
      <c r="G311" s="354" t="s">
        <v>54</v>
      </c>
      <c r="H311" s="11" t="s">
        <v>55</v>
      </c>
    </row>
    <row r="312" spans="2:8" s="28" customFormat="1" ht="20.100000000000001" hidden="1" customHeight="1">
      <c r="B312" s="82"/>
      <c r="C312" s="30" t="s">
        <v>149</v>
      </c>
      <c r="D312" s="31"/>
      <c r="E312" s="400"/>
      <c r="F312" s="414"/>
      <c r="G312" s="31"/>
      <c r="H312" s="33">
        <f>H303</f>
        <v>480000</v>
      </c>
    </row>
    <row r="313" spans="2:8" hidden="1">
      <c r="B313" s="62"/>
      <c r="C313" s="14"/>
      <c r="D313" s="15"/>
      <c r="F313" s="328"/>
      <c r="G313" s="395"/>
      <c r="H313" s="25" t="str">
        <f t="shared" ref="H313:H358" si="6">IF(D313="","",F313*G313)</f>
        <v/>
      </c>
    </row>
    <row r="314" spans="2:8" ht="38.25" hidden="1">
      <c r="B314" s="50" t="s">
        <v>1066</v>
      </c>
      <c r="C314" s="14" t="s">
        <v>1067</v>
      </c>
      <c r="D314" s="22" t="s">
        <v>1068</v>
      </c>
      <c r="F314" s="328"/>
      <c r="G314" s="401"/>
      <c r="H314" s="25">
        <f t="shared" si="6"/>
        <v>0</v>
      </c>
    </row>
    <row r="315" spans="2:8" hidden="1">
      <c r="B315" s="62"/>
      <c r="C315" s="14"/>
      <c r="D315" s="15"/>
      <c r="F315" s="328"/>
      <c r="G315" s="395"/>
      <c r="H315" s="25" t="str">
        <f t="shared" si="6"/>
        <v/>
      </c>
    </row>
    <row r="316" spans="2:8" ht="38.25" hidden="1">
      <c r="B316" s="50" t="s">
        <v>1069</v>
      </c>
      <c r="C316" s="14" t="s">
        <v>1070</v>
      </c>
      <c r="D316" s="22" t="s">
        <v>1021</v>
      </c>
      <c r="F316" s="328"/>
      <c r="G316" s="396"/>
      <c r="H316" s="25">
        <f t="shared" si="6"/>
        <v>0</v>
      </c>
    </row>
    <row r="317" spans="2:8" hidden="1">
      <c r="B317" s="62"/>
      <c r="C317" s="14"/>
      <c r="D317" s="15"/>
      <c r="F317" s="328"/>
      <c r="G317" s="395"/>
      <c r="H317" s="25" t="str">
        <f t="shared" si="6"/>
        <v/>
      </c>
    </row>
    <row r="318" spans="2:8" hidden="1">
      <c r="B318" s="50" t="s">
        <v>1071</v>
      </c>
      <c r="C318" s="14" t="s">
        <v>1072</v>
      </c>
      <c r="D318" s="22"/>
      <c r="F318" s="328"/>
      <c r="G318" s="397"/>
      <c r="H318" s="25" t="str">
        <f t="shared" si="6"/>
        <v/>
      </c>
    </row>
    <row r="319" spans="2:8" hidden="1">
      <c r="B319" s="50"/>
      <c r="C319" s="14"/>
      <c r="D319" s="15"/>
      <c r="F319" s="328"/>
      <c r="G319" s="397"/>
      <c r="H319" s="25" t="str">
        <f t="shared" si="6"/>
        <v/>
      </c>
    </row>
    <row r="320" spans="2:8" hidden="1">
      <c r="B320" s="50" t="s">
        <v>1073</v>
      </c>
      <c r="C320" s="148" t="s">
        <v>1074</v>
      </c>
      <c r="D320" s="22"/>
      <c r="F320" s="328"/>
      <c r="G320" s="398"/>
      <c r="H320" s="25" t="str">
        <f t="shared" si="6"/>
        <v/>
      </c>
    </row>
    <row r="321" spans="2:8" hidden="1">
      <c r="B321" s="62"/>
      <c r="C321" s="14"/>
      <c r="D321" s="15"/>
      <c r="F321" s="328"/>
      <c r="G321" s="397"/>
      <c r="H321" s="25" t="str">
        <f t="shared" si="6"/>
        <v/>
      </c>
    </row>
    <row r="322" spans="2:8" hidden="1">
      <c r="B322" s="50" t="s">
        <v>311</v>
      </c>
      <c r="C322" s="14" t="s">
        <v>781</v>
      </c>
      <c r="D322" s="22" t="s">
        <v>1021</v>
      </c>
      <c r="F322" s="328"/>
      <c r="G322" s="396"/>
      <c r="H322" s="25">
        <f t="shared" si="6"/>
        <v>0</v>
      </c>
    </row>
    <row r="323" spans="2:8" hidden="1">
      <c r="B323" s="62"/>
      <c r="C323" s="14"/>
      <c r="D323" s="15"/>
      <c r="F323" s="328"/>
      <c r="G323" s="397"/>
      <c r="H323" s="25" t="str">
        <f t="shared" si="6"/>
        <v/>
      </c>
    </row>
    <row r="324" spans="2:8" hidden="1">
      <c r="B324" s="50" t="s">
        <v>313</v>
      </c>
      <c r="C324" s="14" t="s">
        <v>783</v>
      </c>
      <c r="D324" s="22" t="s">
        <v>1021</v>
      </c>
      <c r="F324" s="328"/>
      <c r="G324" s="395"/>
      <c r="H324" s="25">
        <f t="shared" si="6"/>
        <v>0</v>
      </c>
    </row>
    <row r="325" spans="2:8" hidden="1">
      <c r="B325" s="62"/>
      <c r="C325" s="14"/>
      <c r="D325" s="15"/>
      <c r="F325" s="328"/>
      <c r="G325" s="395"/>
      <c r="H325" s="25" t="str">
        <f t="shared" si="6"/>
        <v/>
      </c>
    </row>
    <row r="326" spans="2:8" hidden="1">
      <c r="B326" s="50" t="s">
        <v>1075</v>
      </c>
      <c r="C326" s="14" t="s">
        <v>1076</v>
      </c>
      <c r="D326" s="22" t="s">
        <v>1021</v>
      </c>
      <c r="F326" s="328"/>
      <c r="G326" s="398"/>
      <c r="H326" s="25">
        <f t="shared" si="6"/>
        <v>0</v>
      </c>
    </row>
    <row r="327" spans="2:8" hidden="1">
      <c r="B327" s="62"/>
      <c r="C327" s="14"/>
      <c r="D327" s="15"/>
      <c r="F327" s="328"/>
      <c r="G327" s="398"/>
      <c r="H327" s="25" t="str">
        <f t="shared" si="6"/>
        <v/>
      </c>
    </row>
    <row r="328" spans="2:8" hidden="1">
      <c r="B328" s="50" t="s">
        <v>1077</v>
      </c>
      <c r="C328" s="148" t="s">
        <v>1078</v>
      </c>
      <c r="D328" s="22"/>
      <c r="F328" s="328"/>
      <c r="G328" s="396"/>
      <c r="H328" s="25" t="str">
        <f t="shared" si="6"/>
        <v/>
      </c>
    </row>
    <row r="329" spans="2:8" hidden="1">
      <c r="B329" s="62"/>
      <c r="C329" s="14"/>
      <c r="D329" s="15"/>
      <c r="F329" s="328"/>
      <c r="G329" s="402"/>
      <c r="H329" s="25" t="str">
        <f t="shared" si="6"/>
        <v/>
      </c>
    </row>
    <row r="330" spans="2:8" hidden="1">
      <c r="B330" s="50" t="s">
        <v>311</v>
      </c>
      <c r="C330" s="14" t="s">
        <v>781</v>
      </c>
      <c r="D330" s="22" t="s">
        <v>1021</v>
      </c>
      <c r="F330" s="328"/>
      <c r="G330" s="402"/>
      <c r="H330" s="25">
        <f t="shared" si="6"/>
        <v>0</v>
      </c>
    </row>
    <row r="331" spans="2:8" hidden="1">
      <c r="B331" s="62"/>
      <c r="C331" s="14"/>
      <c r="D331" s="15"/>
      <c r="F331" s="328"/>
      <c r="G331" s="402"/>
      <c r="H331" s="25" t="str">
        <f t="shared" si="6"/>
        <v/>
      </c>
    </row>
    <row r="332" spans="2:8" hidden="1">
      <c r="B332" s="50" t="s">
        <v>313</v>
      </c>
      <c r="C332" s="14" t="s">
        <v>783</v>
      </c>
      <c r="D332" s="22" t="s">
        <v>1021</v>
      </c>
      <c r="F332" s="328"/>
      <c r="G332" s="398"/>
      <c r="H332" s="25">
        <f t="shared" si="6"/>
        <v>0</v>
      </c>
    </row>
    <row r="333" spans="2:8" hidden="1">
      <c r="B333" s="62"/>
      <c r="C333" s="14"/>
      <c r="D333" s="15"/>
      <c r="F333" s="328"/>
      <c r="G333" s="402"/>
      <c r="H333" s="25" t="str">
        <f t="shared" si="6"/>
        <v/>
      </c>
    </row>
    <row r="334" spans="2:8" hidden="1">
      <c r="B334" s="50" t="s">
        <v>1075</v>
      </c>
      <c r="C334" s="14" t="s">
        <v>1076</v>
      </c>
      <c r="D334" s="22" t="s">
        <v>1021</v>
      </c>
      <c r="F334" s="328"/>
      <c r="G334" s="396"/>
      <c r="H334" s="25">
        <f t="shared" si="6"/>
        <v>0</v>
      </c>
    </row>
    <row r="335" spans="2:8" hidden="1">
      <c r="B335" s="62"/>
      <c r="C335" s="14"/>
      <c r="D335" s="15"/>
      <c r="F335" s="328"/>
      <c r="G335" s="395"/>
      <c r="H335" s="25" t="str">
        <f t="shared" si="6"/>
        <v/>
      </c>
    </row>
    <row r="336" spans="2:8" ht="25.5" hidden="1">
      <c r="B336" s="50" t="s">
        <v>1079</v>
      </c>
      <c r="C336" s="148" t="s">
        <v>1080</v>
      </c>
      <c r="D336" s="22"/>
      <c r="F336" s="328"/>
      <c r="G336" s="398"/>
      <c r="H336" s="25" t="str">
        <f t="shared" si="6"/>
        <v/>
      </c>
    </row>
    <row r="337" spans="2:8" hidden="1">
      <c r="B337" s="62"/>
      <c r="C337" s="14"/>
      <c r="D337" s="15"/>
      <c r="F337" s="328"/>
      <c r="G337" s="398"/>
      <c r="H337" s="25" t="str">
        <f t="shared" si="6"/>
        <v/>
      </c>
    </row>
    <row r="338" spans="2:8" hidden="1">
      <c r="B338" s="50" t="s">
        <v>311</v>
      </c>
      <c r="C338" s="14" t="s">
        <v>781</v>
      </c>
      <c r="D338" s="22" t="s">
        <v>1021</v>
      </c>
      <c r="F338" s="328"/>
      <c r="G338" s="398"/>
      <c r="H338" s="25">
        <f t="shared" si="6"/>
        <v>0</v>
      </c>
    </row>
    <row r="339" spans="2:8" hidden="1">
      <c r="B339" s="62"/>
      <c r="C339" s="14"/>
      <c r="D339" s="15"/>
      <c r="F339" s="328"/>
      <c r="G339" s="398"/>
      <c r="H339" s="25" t="str">
        <f t="shared" si="6"/>
        <v/>
      </c>
    </row>
    <row r="340" spans="2:8" hidden="1">
      <c r="B340" s="50" t="s">
        <v>313</v>
      </c>
      <c r="C340" s="14" t="s">
        <v>783</v>
      </c>
      <c r="D340" s="22" t="s">
        <v>1021</v>
      </c>
      <c r="F340" s="328"/>
      <c r="G340" s="403"/>
      <c r="H340" s="25">
        <f t="shared" si="6"/>
        <v>0</v>
      </c>
    </row>
    <row r="341" spans="2:8" hidden="1">
      <c r="B341" s="62"/>
      <c r="C341" s="14"/>
      <c r="D341" s="15"/>
      <c r="F341" s="328"/>
      <c r="G341" s="398"/>
      <c r="H341" s="25" t="str">
        <f t="shared" si="6"/>
        <v/>
      </c>
    </row>
    <row r="342" spans="2:8" hidden="1">
      <c r="B342" s="50" t="s">
        <v>1075</v>
      </c>
      <c r="C342" s="14" t="s">
        <v>1076</v>
      </c>
      <c r="D342" s="22" t="s">
        <v>1021</v>
      </c>
      <c r="F342" s="328"/>
      <c r="G342" s="398"/>
      <c r="H342" s="25">
        <f t="shared" si="6"/>
        <v>0</v>
      </c>
    </row>
    <row r="343" spans="2:8" hidden="1">
      <c r="B343" s="62"/>
      <c r="C343" s="14"/>
      <c r="D343" s="15"/>
      <c r="F343" s="328"/>
      <c r="G343" s="398"/>
      <c r="H343" s="25" t="str">
        <f t="shared" si="6"/>
        <v/>
      </c>
    </row>
    <row r="344" spans="2:8" hidden="1">
      <c r="B344" s="50" t="s">
        <v>1081</v>
      </c>
      <c r="C344" s="148" t="s">
        <v>1082</v>
      </c>
      <c r="D344" s="22"/>
      <c r="F344" s="328"/>
      <c r="G344" s="398"/>
      <c r="H344" s="25" t="str">
        <f t="shared" si="6"/>
        <v/>
      </c>
    </row>
    <row r="345" spans="2:8" hidden="1">
      <c r="B345" s="62"/>
      <c r="C345" s="14"/>
      <c r="D345" s="15"/>
      <c r="F345" s="328"/>
      <c r="G345" s="398"/>
      <c r="H345" s="25" t="str">
        <f t="shared" si="6"/>
        <v/>
      </c>
    </row>
    <row r="346" spans="2:8" ht="25.5" hidden="1">
      <c r="B346" s="50" t="s">
        <v>1083</v>
      </c>
      <c r="C346" s="14" t="s">
        <v>1084</v>
      </c>
      <c r="D346" s="22" t="s">
        <v>335</v>
      </c>
      <c r="F346" s="328"/>
      <c r="G346" s="398"/>
      <c r="H346" s="25">
        <f t="shared" si="6"/>
        <v>0</v>
      </c>
    </row>
    <row r="347" spans="2:8" hidden="1">
      <c r="B347" s="62"/>
      <c r="C347" s="780"/>
      <c r="D347" s="65"/>
      <c r="F347" s="328"/>
      <c r="G347" s="398"/>
      <c r="H347" s="25" t="str">
        <f t="shared" si="6"/>
        <v/>
      </c>
    </row>
    <row r="348" spans="2:8" ht="25.5" hidden="1">
      <c r="B348" s="50" t="s">
        <v>641</v>
      </c>
      <c r="C348" s="14" t="s">
        <v>1084</v>
      </c>
      <c r="D348" s="22" t="s">
        <v>335</v>
      </c>
      <c r="F348" s="328"/>
      <c r="G348" s="398"/>
      <c r="H348" s="25">
        <f t="shared" si="6"/>
        <v>0</v>
      </c>
    </row>
    <row r="349" spans="2:8" hidden="1">
      <c r="B349" s="62"/>
      <c r="C349" s="780"/>
      <c r="D349" s="65"/>
      <c r="F349" s="328"/>
      <c r="G349" s="398"/>
      <c r="H349" s="25" t="str">
        <f t="shared" si="6"/>
        <v/>
      </c>
    </row>
    <row r="350" spans="2:8" hidden="1">
      <c r="B350" s="50" t="s">
        <v>1085</v>
      </c>
      <c r="C350" s="148" t="s">
        <v>508</v>
      </c>
      <c r="D350" s="22" t="s">
        <v>335</v>
      </c>
      <c r="F350" s="328"/>
      <c r="G350" s="398"/>
      <c r="H350" s="25">
        <f t="shared" si="6"/>
        <v>0</v>
      </c>
    </row>
    <row r="351" spans="2:8" hidden="1">
      <c r="B351" s="62"/>
      <c r="C351" s="14"/>
      <c r="D351" s="15"/>
      <c r="F351" s="328"/>
      <c r="G351" s="398"/>
      <c r="H351" s="25" t="str">
        <f t="shared" si="6"/>
        <v/>
      </c>
    </row>
    <row r="352" spans="2:8" hidden="1">
      <c r="B352" s="50" t="s">
        <v>1086</v>
      </c>
      <c r="C352" s="39" t="s">
        <v>1087</v>
      </c>
      <c r="D352" s="22"/>
      <c r="F352" s="328"/>
      <c r="G352" s="395"/>
      <c r="H352" s="25" t="str">
        <f t="shared" si="6"/>
        <v/>
      </c>
    </row>
    <row r="353" spans="2:8" hidden="1">
      <c r="B353" s="50"/>
      <c r="C353" s="14"/>
      <c r="D353" s="15"/>
      <c r="F353" s="328"/>
      <c r="G353" s="395"/>
      <c r="H353" s="25" t="str">
        <f t="shared" si="6"/>
        <v/>
      </c>
    </row>
    <row r="354" spans="2:8" ht="25.5" hidden="1">
      <c r="B354" s="50" t="s">
        <v>1088</v>
      </c>
      <c r="C354" s="14" t="s">
        <v>1089</v>
      </c>
      <c r="D354" s="22" t="s">
        <v>335</v>
      </c>
      <c r="F354" s="328"/>
      <c r="G354" s="395"/>
      <c r="H354" s="25">
        <f t="shared" si="6"/>
        <v>0</v>
      </c>
    </row>
    <row r="355" spans="2:8" hidden="1">
      <c r="B355" s="50"/>
      <c r="C355" s="14"/>
      <c r="D355" s="15"/>
      <c r="F355" s="328"/>
      <c r="G355" s="395"/>
      <c r="H355" s="25" t="str">
        <f t="shared" si="6"/>
        <v/>
      </c>
    </row>
    <row r="356" spans="2:8" ht="25.5" hidden="1">
      <c r="B356" s="50" t="s">
        <v>1090</v>
      </c>
      <c r="C356" s="14" t="s">
        <v>1089</v>
      </c>
      <c r="D356" s="22" t="s">
        <v>335</v>
      </c>
      <c r="F356" s="328"/>
      <c r="G356" s="395"/>
      <c r="H356" s="25">
        <f t="shared" si="6"/>
        <v>0</v>
      </c>
    </row>
    <row r="357" spans="2:8" hidden="1">
      <c r="B357" s="62"/>
      <c r="C357" s="14"/>
      <c r="D357" s="15"/>
      <c r="F357" s="328"/>
      <c r="G357" s="395"/>
      <c r="H357" s="25" t="str">
        <f t="shared" si="6"/>
        <v/>
      </c>
    </row>
    <row r="358" spans="2:8" hidden="1">
      <c r="B358" s="50" t="s">
        <v>1091</v>
      </c>
      <c r="C358" s="52" t="s">
        <v>508</v>
      </c>
      <c r="D358" s="22" t="s">
        <v>1068</v>
      </c>
      <c r="F358" s="328"/>
      <c r="G358" s="401"/>
      <c r="H358" s="25">
        <f t="shared" si="6"/>
        <v>0</v>
      </c>
    </row>
    <row r="359" spans="2:8" hidden="1">
      <c r="B359" s="50"/>
      <c r="C359" s="52"/>
      <c r="D359" s="22"/>
      <c r="F359" s="328"/>
      <c r="G359" s="401"/>
      <c r="H359" s="25"/>
    </row>
    <row r="360" spans="2:8" hidden="1">
      <c r="B360" s="50"/>
      <c r="C360" s="52"/>
      <c r="D360" s="22"/>
      <c r="F360" s="328"/>
      <c r="G360" s="401"/>
      <c r="H360" s="25"/>
    </row>
    <row r="361" spans="2:8" hidden="1">
      <c r="B361" s="50"/>
      <c r="C361" s="52"/>
      <c r="D361" s="22"/>
      <c r="F361" s="328"/>
      <c r="G361" s="401"/>
      <c r="H361" s="25"/>
    </row>
    <row r="362" spans="2:8" hidden="1">
      <c r="B362" s="50"/>
      <c r="C362" s="52"/>
      <c r="D362" s="22"/>
      <c r="F362" s="328"/>
      <c r="G362" s="401"/>
      <c r="H362" s="25"/>
    </row>
    <row r="363" spans="2:8" hidden="1">
      <c r="B363" s="62"/>
      <c r="C363" s="14"/>
      <c r="D363" s="15"/>
      <c r="F363" s="328"/>
      <c r="G363" s="395"/>
      <c r="H363" s="25" t="str">
        <f>IF(D363="","",F363*G363)</f>
        <v/>
      </c>
    </row>
    <row r="364" spans="2:8" hidden="1">
      <c r="B364" s="62"/>
      <c r="C364" s="14"/>
      <c r="D364" s="15"/>
      <c r="F364" s="328"/>
      <c r="G364" s="395"/>
      <c r="H364" s="25"/>
    </row>
    <row r="365" spans="2:8" hidden="1">
      <c r="B365" s="62"/>
      <c r="C365" s="14"/>
      <c r="D365" s="15"/>
      <c r="F365" s="328"/>
      <c r="G365" s="395"/>
      <c r="H365" s="25"/>
    </row>
    <row r="366" spans="2:8" s="28" customFormat="1" ht="20.100000000000001" hidden="1" customHeight="1">
      <c r="B366" s="151" t="str">
        <f>$B$10</f>
        <v>C2.1</v>
      </c>
      <c r="C366" s="30" t="s">
        <v>80</v>
      </c>
      <c r="D366" s="31"/>
      <c r="E366" s="404"/>
      <c r="F366" s="414"/>
      <c r="G366" s="31"/>
      <c r="H366" s="33">
        <f>SUM(H312:H365)</f>
        <v>480000</v>
      </c>
    </row>
    <row r="367" spans="2:8" hidden="1">
      <c r="B367" s="661" t="str">
        <f>Client1</f>
        <v>Province of KwaZulu-Natal</v>
      </c>
      <c r="C367" s="661"/>
      <c r="D367" s="661"/>
      <c r="F367" s="659" t="str">
        <f>"Contract No. "&amp;ContractNo</f>
        <v>Contract No. ZNB02213/0000/00/HOD/INF/23/T</v>
      </c>
      <c r="G367" s="659"/>
      <c r="H367" s="659"/>
    </row>
    <row r="368" spans="2:8" hidden="1">
      <c r="B368" s="661" t="str">
        <f>Client2</f>
        <v>Department of Transport</v>
      </c>
      <c r="C368" s="661"/>
      <c r="D368" s="661"/>
      <c r="F368" s="659"/>
      <c r="G368" s="659"/>
      <c r="H368" s="659"/>
    </row>
    <row r="369" spans="2:8" hidden="1">
      <c r="B369" s="662"/>
      <c r="C369" s="662"/>
      <c r="D369" s="662"/>
      <c r="F369" s="660"/>
      <c r="G369" s="660"/>
      <c r="H369" s="660"/>
    </row>
    <row r="370" spans="2:8" hidden="1">
      <c r="B370" s="670" t="s">
        <v>148</v>
      </c>
      <c r="C370" s="671"/>
      <c r="D370" s="671"/>
      <c r="E370" s="671"/>
      <c r="F370" s="671"/>
      <c r="G370" s="671"/>
      <c r="H370" s="673" t="str">
        <f>$H$4</f>
        <v>CHAPTER C2.1</v>
      </c>
    </row>
    <row r="371" spans="2:8" hidden="1">
      <c r="B371" s="663" t="str">
        <f>ContractDescription</f>
        <v>THE CONSTRUCTION OF MKUZE RIVER BRIDGE NO.3801 AT KM 27+440 ON MAIN ROAD P52-3 IN ZULULAND UNDER EMPANGENI REGION.</v>
      </c>
      <c r="C371" s="664"/>
      <c r="D371" s="664"/>
      <c r="E371" s="664"/>
      <c r="F371" s="664"/>
      <c r="G371" s="664"/>
      <c r="H371" s="659"/>
    </row>
    <row r="372" spans="2:8" hidden="1">
      <c r="B372" s="663"/>
      <c r="C372" s="664"/>
      <c r="D372" s="664"/>
      <c r="E372" s="664"/>
      <c r="F372" s="664"/>
      <c r="G372" s="664"/>
      <c r="H372" s="659"/>
    </row>
    <row r="373" spans="2:8" hidden="1">
      <c r="B373" s="665"/>
      <c r="C373" s="666"/>
      <c r="D373" s="666"/>
      <c r="E373" s="666"/>
      <c r="F373" s="666"/>
      <c r="G373" s="666"/>
      <c r="H373" s="660"/>
    </row>
    <row r="374" spans="2:8" s="9" customFormat="1" ht="24.95" hidden="1" customHeight="1">
      <c r="B374" s="76" t="s">
        <v>49</v>
      </c>
      <c r="C374" s="11" t="s">
        <v>50</v>
      </c>
      <c r="D374" s="11" t="s">
        <v>51</v>
      </c>
      <c r="E374" s="311"/>
      <c r="F374" s="315"/>
      <c r="G374" s="11" t="s">
        <v>54</v>
      </c>
      <c r="H374" s="11" t="s">
        <v>55</v>
      </c>
    </row>
    <row r="375" spans="2:8" s="28" customFormat="1" ht="20.100000000000001" hidden="1" customHeight="1">
      <c r="B375" s="82"/>
      <c r="C375" s="30" t="s">
        <v>149</v>
      </c>
      <c r="D375" s="31"/>
      <c r="E375" s="404"/>
      <c r="F375" s="414"/>
      <c r="G375" s="31"/>
      <c r="H375" s="33">
        <f>H366</f>
        <v>480000</v>
      </c>
    </row>
    <row r="376" spans="2:8" hidden="1">
      <c r="B376" s="62"/>
      <c r="C376" s="14"/>
      <c r="D376" s="15"/>
      <c r="G376" s="16"/>
      <c r="H376" s="25"/>
    </row>
    <row r="377" spans="2:8" hidden="1">
      <c r="B377" s="62"/>
      <c r="C377" s="14"/>
      <c r="D377" s="15"/>
      <c r="G377" s="16"/>
      <c r="H377" s="25"/>
    </row>
    <row r="378" spans="2:8" ht="25.5" hidden="1">
      <c r="B378" s="50" t="s">
        <v>1092</v>
      </c>
      <c r="C378" s="14" t="s">
        <v>1093</v>
      </c>
      <c r="D378" s="22"/>
      <c r="G378" s="63"/>
      <c r="H378" s="25" t="str">
        <f t="shared" ref="H378:H384" si="7">IF(D378="","",F378*G378)</f>
        <v/>
      </c>
    </row>
    <row r="379" spans="2:8" hidden="1">
      <c r="B379" s="62"/>
      <c r="C379" s="14"/>
      <c r="D379" s="15"/>
      <c r="G379" s="16"/>
      <c r="H379" s="25" t="str">
        <f t="shared" si="7"/>
        <v/>
      </c>
    </row>
    <row r="380" spans="2:8" hidden="1">
      <c r="B380" s="50" t="s">
        <v>1094</v>
      </c>
      <c r="C380" s="14" t="s">
        <v>1095</v>
      </c>
      <c r="D380" s="22" t="s">
        <v>452</v>
      </c>
      <c r="G380" s="66"/>
      <c r="H380" s="25">
        <f t="shared" si="7"/>
        <v>0</v>
      </c>
    </row>
    <row r="381" spans="2:8" hidden="1">
      <c r="B381" s="50"/>
      <c r="C381" s="14"/>
      <c r="D381" s="15"/>
      <c r="G381" s="66"/>
      <c r="H381" s="25" t="str">
        <f t="shared" si="7"/>
        <v/>
      </c>
    </row>
    <row r="382" spans="2:8" hidden="1">
      <c r="B382" s="50" t="s">
        <v>1096</v>
      </c>
      <c r="C382" s="148" t="s">
        <v>1097</v>
      </c>
      <c r="D382" s="22" t="s">
        <v>452</v>
      </c>
      <c r="G382" s="68"/>
      <c r="H382" s="25">
        <f t="shared" si="7"/>
        <v>0</v>
      </c>
    </row>
    <row r="383" spans="2:8" hidden="1">
      <c r="B383" s="62"/>
      <c r="C383" s="14"/>
      <c r="D383" s="15"/>
      <c r="G383" s="66"/>
      <c r="H383" s="25" t="str">
        <f t="shared" si="7"/>
        <v/>
      </c>
    </row>
    <row r="384" spans="2:8" hidden="1">
      <c r="B384" s="50" t="s">
        <v>1098</v>
      </c>
      <c r="C384" s="14" t="s">
        <v>1099</v>
      </c>
      <c r="D384" s="22" t="s">
        <v>452</v>
      </c>
      <c r="G384" s="63"/>
      <c r="H384" s="25">
        <f t="shared" si="7"/>
        <v>0</v>
      </c>
    </row>
    <row r="385" spans="2:8" hidden="1">
      <c r="B385" s="50"/>
      <c r="C385" s="14"/>
      <c r="D385" s="22"/>
      <c r="G385" s="63"/>
      <c r="H385" s="25"/>
    </row>
    <row r="386" spans="2:8" hidden="1">
      <c r="B386" s="50"/>
      <c r="C386" s="14"/>
      <c r="D386" s="22"/>
      <c r="E386" s="405"/>
      <c r="F386" s="415"/>
      <c r="G386" s="63"/>
      <c r="H386" s="25"/>
    </row>
    <row r="387" spans="2:8" s="28" customFormat="1" ht="24.95" hidden="1" customHeight="1">
      <c r="B387" s="90" t="str">
        <f>$B$10</f>
        <v>C2.1</v>
      </c>
      <c r="C387" s="30" t="s">
        <v>94</v>
      </c>
      <c r="D387" s="31"/>
      <c r="E387" s="311"/>
      <c r="F387" s="315"/>
      <c r="G387" s="31"/>
      <c r="H387" s="33">
        <f>SUM(H370:H386)</f>
        <v>480000</v>
      </c>
    </row>
    <row r="388" spans="2:8" hidden="1"/>
  </sheetData>
  <mergeCells count="46">
    <mergeCell ref="B370:G370"/>
    <mergeCell ref="H370:H373"/>
    <mergeCell ref="B371:G373"/>
    <mergeCell ref="B307:G307"/>
    <mergeCell ref="H307:H310"/>
    <mergeCell ref="B308:G310"/>
    <mergeCell ref="B367:D367"/>
    <mergeCell ref="F367:H369"/>
    <mergeCell ref="B368:D368"/>
    <mergeCell ref="B369:D369"/>
    <mergeCell ref="B255:G255"/>
    <mergeCell ref="H255:H258"/>
    <mergeCell ref="B256:G258"/>
    <mergeCell ref="B304:D304"/>
    <mergeCell ref="B305:D305"/>
    <mergeCell ref="F304:H306"/>
    <mergeCell ref="B306:D306"/>
    <mergeCell ref="B197:G197"/>
    <mergeCell ref="H197:H200"/>
    <mergeCell ref="B198:G200"/>
    <mergeCell ref="B252:D252"/>
    <mergeCell ref="F252:H254"/>
    <mergeCell ref="B253:D253"/>
    <mergeCell ref="B254:D254"/>
    <mergeCell ref="B136:G136"/>
    <mergeCell ref="H136:H139"/>
    <mergeCell ref="B137:G139"/>
    <mergeCell ref="B194:D194"/>
    <mergeCell ref="F194:H196"/>
    <mergeCell ref="B195:D195"/>
    <mergeCell ref="B196:D196"/>
    <mergeCell ref="B71:G71"/>
    <mergeCell ref="H71:H74"/>
    <mergeCell ref="B72:G74"/>
    <mergeCell ref="B133:D133"/>
    <mergeCell ref="F133:H135"/>
    <mergeCell ref="B134:D134"/>
    <mergeCell ref="B135:D135"/>
    <mergeCell ref="F1:H1"/>
    <mergeCell ref="H4:H7"/>
    <mergeCell ref="B4:G4"/>
    <mergeCell ref="B5:G7"/>
    <mergeCell ref="B68:D68"/>
    <mergeCell ref="F68:H70"/>
    <mergeCell ref="B69:D69"/>
    <mergeCell ref="B70:D70"/>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7"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C1AA-70D0-4135-B557-9DE73C666FF7}">
  <sheetPr>
    <tabColor rgb="FF00B0F0"/>
    <pageSetUpPr fitToPage="1"/>
  </sheetPr>
  <dimension ref="A1:R389"/>
  <sheetViews>
    <sheetView view="pageBreakPreview" zoomScaleNormal="125" zoomScaleSheetLayoutView="100" zoomScalePageLayoutView="125" workbookViewId="0">
      <selection activeCell="F13" sqref="F13:F66"/>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4.42578125" style="311" customWidth="1"/>
    <col min="6" max="6" width="10.140625" style="315" customWidth="1"/>
    <col min="7" max="7" width="15.7109375" style="1" customWidth="1"/>
    <col min="8" max="8" width="15.7109375" style="5" customWidth="1"/>
    <col min="9" max="9" width="1.28515625" style="321" customWidth="1"/>
    <col min="10" max="10" width="13.5703125" style="324" customWidth="1"/>
    <col min="11" max="12" width="14.28515625" style="324" customWidth="1"/>
    <col min="13" max="13" width="14.28515625" style="301" customWidth="1"/>
    <col min="14" max="14" width="29.7109375" style="5" customWidth="1"/>
    <col min="15" max="16384" width="8.85546875" style="1"/>
  </cols>
  <sheetData>
    <row r="1" spans="1:18" s="301" customFormat="1" ht="12">
      <c r="A1" s="318"/>
      <c r="B1" s="319"/>
      <c r="C1" s="320" t="s">
        <v>46</v>
      </c>
      <c r="D1" s="299"/>
      <c r="E1" s="299"/>
      <c r="F1" s="315"/>
      <c r="G1" s="321" t="s">
        <v>47</v>
      </c>
      <c r="H1" s="320">
        <f>MAX(H2:H388)</f>
        <v>357</v>
      </c>
      <c r="I1" s="323"/>
      <c r="J1" s="324"/>
      <c r="K1" s="324">
        <f>MAX(K10:K68)</f>
        <v>0</v>
      </c>
      <c r="L1" s="324"/>
      <c r="N1" s="322">
        <f>MAX(N2:N146)</f>
        <v>0</v>
      </c>
      <c r="O1" s="323"/>
      <c r="P1" s="324"/>
      <c r="Q1" s="324">
        <f>MAX(Q2:Q146)</f>
        <v>0</v>
      </c>
      <c r="R1" s="324"/>
    </row>
    <row r="2" spans="1:18">
      <c r="B2" s="2" t="str">
        <f>Client1</f>
        <v>Province of KwaZulu-Natal</v>
      </c>
      <c r="E2" s="299"/>
      <c r="F2" s="672" t="str">
        <f>"Contract No. "&amp;ContractNo</f>
        <v>Contract No. ZNB02213/0000/00/HOD/INF/23/T</v>
      </c>
      <c r="G2" s="672"/>
      <c r="H2" s="672"/>
      <c r="J2" s="327" t="s">
        <v>1100</v>
      </c>
      <c r="K2" s="327" t="s">
        <v>1101</v>
      </c>
      <c r="L2" s="327" t="s">
        <v>1102</v>
      </c>
      <c r="M2" s="327" t="s">
        <v>1103</v>
      </c>
    </row>
    <row r="3" spans="1:18">
      <c r="B3" s="98" t="str">
        <f>Client2</f>
        <v>Department of Transport</v>
      </c>
      <c r="E3" s="313"/>
      <c r="F3" s="406"/>
    </row>
    <row r="4" spans="1:18">
      <c r="B4" s="3"/>
      <c r="E4" s="301"/>
    </row>
    <row r="5" spans="1:18" ht="12.75" customHeight="1">
      <c r="B5" s="670" t="s">
        <v>48</v>
      </c>
      <c r="C5" s="671"/>
      <c r="D5" s="671"/>
      <c r="E5" s="671"/>
      <c r="F5" s="671"/>
      <c r="G5" s="671"/>
      <c r="H5" s="678" t="str">
        <f>"CHAPTER "&amp;B11</f>
        <v>CHAPTER C3.3</v>
      </c>
      <c r="N5" s="6"/>
    </row>
    <row r="6" spans="1:18" ht="7.5" customHeight="1">
      <c r="B6" s="663" t="str">
        <f>ContractDescription</f>
        <v>THE CONSTRUCTION OF MKUZE RIVER BRIDGE NO.3801 AT KM 27+440 ON MAIN ROAD P52-3 IN ZULULAND UNDER EMPANGENI REGION.</v>
      </c>
      <c r="C6" s="664"/>
      <c r="D6" s="664"/>
      <c r="E6" s="664"/>
      <c r="F6" s="664"/>
      <c r="G6" s="664"/>
      <c r="H6" s="679"/>
      <c r="I6" s="334"/>
      <c r="J6" s="335"/>
      <c r="K6" s="335"/>
      <c r="L6" s="335"/>
      <c r="M6" s="336"/>
      <c r="N6" s="8"/>
    </row>
    <row r="7" spans="1:18" ht="12.75" customHeight="1">
      <c r="B7" s="663"/>
      <c r="C7" s="664"/>
      <c r="D7" s="664"/>
      <c r="E7" s="664"/>
      <c r="F7" s="664"/>
      <c r="G7" s="664"/>
      <c r="H7" s="679"/>
      <c r="I7" s="337"/>
      <c r="J7" s="338"/>
      <c r="K7" s="338"/>
      <c r="L7" s="338"/>
      <c r="M7" s="339"/>
      <c r="N7" s="8" t="s">
        <v>1104</v>
      </c>
    </row>
    <row r="8" spans="1:18" s="9" customFormat="1" ht="7.5" customHeight="1">
      <c r="B8" s="665"/>
      <c r="C8" s="666"/>
      <c r="D8" s="666"/>
      <c r="E8" s="666"/>
      <c r="F8" s="666"/>
      <c r="G8" s="666"/>
      <c r="H8" s="680"/>
      <c r="I8" s="337"/>
      <c r="J8" s="338"/>
      <c r="K8" s="338"/>
      <c r="L8" s="338"/>
      <c r="M8" s="339"/>
      <c r="N8" s="12"/>
    </row>
    <row r="9" spans="1:18" s="9" customFormat="1" ht="24.95" customHeight="1">
      <c r="B9" s="10" t="s">
        <v>49</v>
      </c>
      <c r="C9" s="11" t="s">
        <v>50</v>
      </c>
      <c r="D9" s="11" t="s">
        <v>51</v>
      </c>
      <c r="E9" s="331" t="s">
        <v>52</v>
      </c>
      <c r="F9" s="363" t="s">
        <v>53</v>
      </c>
      <c r="G9" s="11" t="s">
        <v>54</v>
      </c>
      <c r="H9" s="11" t="s">
        <v>55</v>
      </c>
      <c r="I9" s="340"/>
      <c r="J9" s="327" t="s">
        <v>1100</v>
      </c>
      <c r="K9" s="327" t="s">
        <v>1101</v>
      </c>
      <c r="L9" s="327" t="s">
        <v>1102</v>
      </c>
      <c r="M9" s="340"/>
      <c r="N9" s="12"/>
    </row>
    <row r="10" spans="1:18">
      <c r="B10" s="50"/>
      <c r="C10" s="14"/>
      <c r="D10" s="376"/>
      <c r="E10" s="390"/>
      <c r="F10" s="407"/>
      <c r="G10" s="16"/>
      <c r="H10" s="25" t="str">
        <f>IF(D10="","",F10*G10)</f>
        <v/>
      </c>
      <c r="I10" s="134"/>
      <c r="J10" s="341"/>
      <c r="K10" s="342" t="str">
        <f>IF(F10="","",#REF!*J10)</f>
        <v/>
      </c>
      <c r="L10" s="343" t="str">
        <f>IF(F10="","",IF(SUM(H10)=0,"",K10/H10))</f>
        <v/>
      </c>
      <c r="M10" s="344"/>
      <c r="N10" s="18"/>
    </row>
    <row r="11" spans="1:18" ht="51">
      <c r="B11" s="74" t="s">
        <v>1105</v>
      </c>
      <c r="C11" s="20" t="s">
        <v>1106</v>
      </c>
      <c r="D11" s="376"/>
      <c r="E11" s="304"/>
      <c r="F11" s="304"/>
      <c r="G11" s="16"/>
      <c r="H11" s="25" t="str">
        <f>IF(D11="","",F11*G11)</f>
        <v/>
      </c>
      <c r="I11" s="134"/>
      <c r="J11" s="341"/>
      <c r="K11" s="342" t="str">
        <f>IF(F11="","",#REF!*J11)</f>
        <v/>
      </c>
      <c r="L11" s="343" t="str">
        <f>IF(F11="","",IF(SUM(H11)=0,"",K11/H11))</f>
        <v/>
      </c>
      <c r="M11" s="344"/>
      <c r="N11" s="18"/>
    </row>
    <row r="12" spans="1:18">
      <c r="B12" s="50"/>
      <c r="C12" s="14"/>
      <c r="D12" s="376"/>
      <c r="E12" s="304"/>
      <c r="F12" s="304"/>
      <c r="G12" s="16"/>
      <c r="H12" s="25">
        <f>21*17</f>
        <v>357</v>
      </c>
      <c r="I12" s="134"/>
      <c r="J12" s="341"/>
      <c r="K12" s="342" t="str">
        <f>IF(F12="","",#REF!*J12)</f>
        <v/>
      </c>
      <c r="L12" s="343" t="str">
        <f>IF(F12="","",IF(SUM(H12)=0,"",K12/H12))</f>
        <v/>
      </c>
      <c r="M12" s="344"/>
      <c r="N12" s="18"/>
    </row>
    <row r="13" spans="1:18" ht="12.75" customHeight="1">
      <c r="A13" s="5"/>
      <c r="B13" s="50" t="s">
        <v>1107</v>
      </c>
      <c r="C13" s="14" t="s">
        <v>1108</v>
      </c>
      <c r="D13" s="22"/>
      <c r="E13" s="121"/>
      <c r="F13" s="22"/>
      <c r="G13" s="211"/>
      <c r="H13" s="245" t="str">
        <f>IF(D13="","",F13*G13)</f>
        <v/>
      </c>
      <c r="I13" s="345"/>
      <c r="J13" s="346"/>
      <c r="K13" s="465"/>
      <c r="L13" s="466"/>
      <c r="M13" s="467"/>
      <c r="N13" s="250"/>
    </row>
    <row r="14" spans="1:18" ht="12.75" customHeight="1">
      <c r="A14" s="5"/>
      <c r="B14" s="50"/>
      <c r="C14" s="14"/>
      <c r="D14" s="22"/>
      <c r="E14" s="121"/>
      <c r="F14" s="22"/>
      <c r="G14" s="211"/>
      <c r="H14" s="245" t="str">
        <f>IF(D14="","",F14*G14)</f>
        <v/>
      </c>
      <c r="I14" s="345"/>
      <c r="J14" s="346"/>
      <c r="K14" s="465"/>
      <c r="L14" s="466"/>
      <c r="M14" s="467"/>
      <c r="N14" s="250"/>
    </row>
    <row r="15" spans="1:18" ht="12.75" customHeight="1">
      <c r="A15" s="5"/>
      <c r="B15" s="50"/>
      <c r="C15" s="14" t="s">
        <v>1109</v>
      </c>
      <c r="D15" s="22" t="s">
        <v>335</v>
      </c>
      <c r="E15" s="121" t="s">
        <v>52</v>
      </c>
      <c r="F15" s="22"/>
      <c r="G15" s="211">
        <v>380</v>
      </c>
      <c r="H15" s="245">
        <f>IF(D15="","",F15*G15)</f>
        <v>0</v>
      </c>
      <c r="I15" s="345"/>
      <c r="J15" s="346">
        <f>ROUND(80%*G15,0)</f>
        <v>304</v>
      </c>
      <c r="K15" s="465">
        <f>IF(D15="","",F15*J15)</f>
        <v>0</v>
      </c>
      <c r="L15" s="466" t="str">
        <f>IF(J15="","",IF(SUM(H15)=0,"",K15/H15))</f>
        <v/>
      </c>
      <c r="M15" s="467"/>
      <c r="N15" s="250"/>
    </row>
    <row r="16" spans="1:18">
      <c r="A16" s="5"/>
      <c r="B16" s="50"/>
      <c r="C16" s="14"/>
      <c r="D16" s="22"/>
      <c r="E16" s="118"/>
      <c r="F16" s="22"/>
      <c r="G16" s="211"/>
      <c r="H16" s="245" t="str">
        <f>IF(D16="","",F16*G16)</f>
        <v/>
      </c>
      <c r="I16" s="345"/>
      <c r="J16" s="346">
        <f>ROUND(80%*G16,0)</f>
        <v>0</v>
      </c>
      <c r="K16" s="465" t="str">
        <f>IF(D16="","",F16*J16)</f>
        <v/>
      </c>
      <c r="L16" s="466" t="str">
        <f>IF(J16="","",IF(SUM(H16)=0,"",K16/H16))</f>
        <v/>
      </c>
      <c r="M16" s="467"/>
      <c r="N16" s="250"/>
    </row>
    <row r="17" spans="2:14">
      <c r="B17" s="50"/>
      <c r="C17" s="14" t="s">
        <v>1110</v>
      </c>
      <c r="D17" s="359" t="s">
        <v>1111</v>
      </c>
      <c r="E17" s="304" t="s">
        <v>52</v>
      </c>
      <c r="F17" s="306"/>
      <c r="G17" s="220">
        <v>380</v>
      </c>
      <c r="H17" s="245">
        <f>IF(D17="","",F17*G17)</f>
        <v>0</v>
      </c>
      <c r="I17" s="137"/>
      <c r="J17" s="346">
        <f>ROUND(80%*G17,0)</f>
        <v>304</v>
      </c>
      <c r="K17" s="465">
        <f>IF(D17="","",F17*J17)</f>
        <v>0</v>
      </c>
      <c r="L17" s="466" t="str">
        <f>IF(J17="","",IF(SUM(H17)=0,"",K17/H17))</f>
        <v/>
      </c>
      <c r="M17" s="344"/>
      <c r="N17" s="18"/>
    </row>
    <row r="18" spans="2:14" hidden="1">
      <c r="B18" s="62"/>
      <c r="C18" s="14"/>
      <c r="D18" s="376"/>
      <c r="E18" s="304"/>
      <c r="F18" s="304"/>
      <c r="G18" s="16"/>
      <c r="H18" s="25"/>
      <c r="I18" s="137"/>
      <c r="J18" s="346">
        <f>ROUND(80%*G18,0)</f>
        <v>0</v>
      </c>
      <c r="K18" s="465" t="str">
        <f>IF(D18="","",F18*J18)</f>
        <v/>
      </c>
      <c r="L18" s="466" t="str">
        <f>IF(J18="","",IF(SUM(H18)=0,"",K18/H18))</f>
        <v/>
      </c>
      <c r="M18" s="344"/>
      <c r="N18" s="64"/>
    </row>
    <row r="19" spans="2:14" hidden="1">
      <c r="B19" s="50"/>
      <c r="C19" s="148"/>
      <c r="D19" s="359"/>
      <c r="E19" s="306"/>
      <c r="F19" s="304"/>
      <c r="G19" s="416"/>
      <c r="H19" s="25"/>
      <c r="I19" s="137"/>
      <c r="J19" s="342"/>
      <c r="K19" s="342"/>
      <c r="L19" s="343"/>
      <c r="M19" s="344"/>
      <c r="N19" s="67"/>
    </row>
    <row r="20" spans="2:14" hidden="1">
      <c r="B20" s="62"/>
      <c r="C20" s="780"/>
      <c r="D20" s="391"/>
      <c r="E20" s="309"/>
      <c r="F20" s="304"/>
      <c r="G20" s="66"/>
      <c r="H20" s="25"/>
      <c r="I20" s="137"/>
      <c r="J20" s="342"/>
      <c r="K20" s="342"/>
      <c r="L20" s="343"/>
      <c r="M20" s="344"/>
      <c r="N20" s="67"/>
    </row>
    <row r="21" spans="2:14" hidden="1">
      <c r="B21" s="50"/>
      <c r="C21" s="14"/>
      <c r="D21" s="359"/>
      <c r="E21" s="304"/>
      <c r="F21" s="304"/>
      <c r="G21" s="68"/>
      <c r="H21" s="25"/>
      <c r="I21" s="137"/>
      <c r="J21" s="342"/>
      <c r="K21" s="342"/>
      <c r="L21" s="343"/>
      <c r="M21" s="344"/>
      <c r="N21" s="67"/>
    </row>
    <row r="22" spans="2:14" hidden="1">
      <c r="B22" s="62"/>
      <c r="C22" s="780"/>
      <c r="D22" s="391"/>
      <c r="E22" s="304"/>
      <c r="F22" s="304"/>
      <c r="G22" s="66"/>
      <c r="H22" s="25"/>
      <c r="I22" s="137"/>
      <c r="J22" s="342"/>
      <c r="K22" s="342"/>
      <c r="L22" s="343"/>
      <c r="M22" s="344"/>
      <c r="N22" s="67"/>
    </row>
    <row r="23" spans="2:14" hidden="1">
      <c r="B23" s="62"/>
      <c r="C23" s="14"/>
      <c r="D23" s="391"/>
      <c r="E23" s="304"/>
      <c r="F23" s="305"/>
      <c r="G23" s="63"/>
      <c r="H23" s="25"/>
      <c r="I23" s="137"/>
      <c r="J23" s="342"/>
      <c r="K23" s="342"/>
      <c r="L23" s="343"/>
      <c r="M23" s="344"/>
      <c r="N23" s="67"/>
    </row>
    <row r="24" spans="2:14" hidden="1">
      <c r="B24" s="62"/>
      <c r="C24" s="780"/>
      <c r="D24" s="391"/>
      <c r="E24" s="304"/>
      <c r="F24" s="304"/>
      <c r="G24" s="66"/>
      <c r="H24" s="25"/>
      <c r="I24" s="137"/>
      <c r="J24" s="342"/>
      <c r="K24" s="342"/>
      <c r="L24" s="343"/>
      <c r="M24" s="344"/>
      <c r="N24" s="67"/>
    </row>
    <row r="25" spans="2:14" hidden="1">
      <c r="B25" s="50"/>
      <c r="C25" s="14"/>
      <c r="D25" s="359"/>
      <c r="E25" s="304"/>
      <c r="F25" s="304"/>
      <c r="G25" s="16"/>
      <c r="H25" s="25"/>
      <c r="I25" s="137"/>
      <c r="J25" s="342"/>
      <c r="K25" s="342"/>
      <c r="L25" s="343"/>
      <c r="M25" s="344"/>
      <c r="N25" s="18"/>
    </row>
    <row r="26" spans="2:14" hidden="1">
      <c r="B26" s="62"/>
      <c r="C26" s="14"/>
      <c r="D26" s="376"/>
      <c r="E26" s="304"/>
      <c r="F26" s="306"/>
      <c r="G26" s="16"/>
      <c r="H26" s="25"/>
      <c r="I26" s="137"/>
      <c r="J26" s="342"/>
      <c r="K26" s="342"/>
      <c r="L26" s="343"/>
      <c r="M26" s="344"/>
      <c r="N26" s="18"/>
    </row>
    <row r="27" spans="2:14" hidden="1">
      <c r="B27" s="50"/>
      <c r="C27" s="14"/>
      <c r="D27" s="359"/>
      <c r="E27" s="304"/>
      <c r="F27" s="306"/>
      <c r="G27" s="68"/>
      <c r="H27" s="25"/>
      <c r="I27" s="137"/>
      <c r="J27" s="342"/>
      <c r="K27" s="342"/>
      <c r="L27" s="343"/>
      <c r="M27" s="344"/>
      <c r="N27" s="61"/>
    </row>
    <row r="28" spans="2:14" hidden="1">
      <c r="B28" s="62"/>
      <c r="C28" s="14"/>
      <c r="D28" s="376"/>
      <c r="E28" s="304"/>
      <c r="F28" s="306"/>
      <c r="G28" s="68"/>
      <c r="H28" s="25"/>
      <c r="I28" s="137"/>
      <c r="J28" s="342"/>
      <c r="K28" s="342"/>
      <c r="L28" s="343"/>
      <c r="M28" s="344"/>
      <c r="N28" s="18"/>
    </row>
    <row r="29" spans="2:14" hidden="1">
      <c r="B29" s="50"/>
      <c r="C29" s="14"/>
      <c r="D29" s="359"/>
      <c r="E29" s="304"/>
      <c r="F29" s="305"/>
      <c r="G29" s="220"/>
      <c r="H29" s="25"/>
      <c r="I29" s="137"/>
      <c r="J29" s="342"/>
      <c r="K29" s="342"/>
      <c r="L29" s="343"/>
      <c r="M29" s="344"/>
      <c r="N29" s="18"/>
    </row>
    <row r="30" spans="2:14" hidden="1">
      <c r="B30" s="62"/>
      <c r="C30" s="14"/>
      <c r="D30" s="376"/>
      <c r="E30" s="304"/>
      <c r="F30" s="304"/>
      <c r="G30" s="27"/>
      <c r="H30" s="25"/>
      <c r="I30" s="137"/>
      <c r="J30" s="342"/>
      <c r="K30" s="342"/>
      <c r="L30" s="343"/>
      <c r="M30" s="344"/>
      <c r="N30" s="18"/>
    </row>
    <row r="31" spans="2:14" hidden="1">
      <c r="B31" s="50"/>
      <c r="C31" s="14"/>
      <c r="D31" s="359"/>
      <c r="E31" s="304"/>
      <c r="F31" s="306"/>
      <c r="G31" s="219"/>
      <c r="H31" s="25"/>
      <c r="I31" s="137"/>
      <c r="J31" s="342"/>
      <c r="K31" s="342"/>
      <c r="L31" s="343"/>
      <c r="M31" s="344"/>
      <c r="N31" s="18"/>
    </row>
    <row r="32" spans="2:14" hidden="1">
      <c r="B32" s="62"/>
      <c r="C32" s="14"/>
      <c r="D32" s="376"/>
      <c r="E32" s="304"/>
      <c r="F32" s="304"/>
      <c r="G32" s="27"/>
      <c r="H32" s="25"/>
      <c r="I32" s="134"/>
      <c r="J32" s="341"/>
      <c r="K32" s="342"/>
      <c r="L32" s="343"/>
      <c r="M32" s="344"/>
      <c r="N32" s="18"/>
    </row>
    <row r="33" spans="2:14" hidden="1">
      <c r="B33" s="50"/>
      <c r="C33" s="14"/>
      <c r="D33" s="359"/>
      <c r="E33" s="304"/>
      <c r="F33" s="306"/>
      <c r="G33" s="68"/>
      <c r="H33" s="25"/>
      <c r="I33" s="134"/>
      <c r="J33" s="341"/>
      <c r="K33" s="342"/>
      <c r="L33" s="343"/>
      <c r="M33" s="344"/>
      <c r="N33" s="61"/>
    </row>
    <row r="34" spans="2:14" hidden="1">
      <c r="B34" s="62"/>
      <c r="C34" s="14"/>
      <c r="D34" s="376"/>
      <c r="E34" s="304"/>
      <c r="F34" s="304"/>
      <c r="G34" s="27"/>
      <c r="H34" s="25"/>
      <c r="I34" s="138"/>
      <c r="J34" s="341"/>
      <c r="K34" s="342"/>
      <c r="L34" s="343"/>
      <c r="M34" s="344"/>
      <c r="N34" s="18"/>
    </row>
    <row r="35" spans="2:14" hidden="1">
      <c r="B35" s="50"/>
      <c r="C35" s="14"/>
      <c r="D35" s="359"/>
      <c r="E35" s="304"/>
      <c r="F35" s="305"/>
      <c r="G35" s="220"/>
      <c r="H35" s="25"/>
      <c r="I35" s="345"/>
      <c r="J35" s="341"/>
      <c r="K35" s="342"/>
      <c r="L35" s="343"/>
      <c r="M35" s="344"/>
      <c r="N35" s="18"/>
    </row>
    <row r="36" spans="2:14" hidden="1">
      <c r="B36" s="62"/>
      <c r="C36" s="14"/>
      <c r="D36" s="376"/>
      <c r="E36" s="304"/>
      <c r="F36" s="304"/>
      <c r="G36" s="16"/>
      <c r="H36" s="25"/>
      <c r="I36" s="345"/>
      <c r="J36" s="346"/>
      <c r="K36" s="342"/>
      <c r="L36" s="343"/>
      <c r="M36" s="344"/>
      <c r="N36" s="18"/>
    </row>
    <row r="37" spans="2:14" hidden="1">
      <c r="B37" s="50"/>
      <c r="C37" s="14"/>
      <c r="D37" s="376"/>
      <c r="E37" s="304"/>
      <c r="F37" s="306"/>
      <c r="G37" s="68"/>
      <c r="H37" s="25"/>
      <c r="I37" s="345"/>
      <c r="J37" s="346"/>
      <c r="K37" s="342" t="str">
        <f>IF(F37="","",#REF!*J37)</f>
        <v/>
      </c>
      <c r="L37" s="343" t="str">
        <f t="shared" ref="L37:L56" si="0">IF(F37="","",IF(SUM(H37)=0,"",K37/H37))</f>
        <v/>
      </c>
      <c r="M37" s="344"/>
      <c r="N37" s="18"/>
    </row>
    <row r="38" spans="2:14" hidden="1">
      <c r="B38" s="62"/>
      <c r="C38" s="14"/>
      <c r="D38" s="376"/>
      <c r="E38" s="304"/>
      <c r="F38" s="306"/>
      <c r="G38" s="68"/>
      <c r="H38" s="25"/>
      <c r="I38" s="345"/>
      <c r="J38" s="346"/>
      <c r="K38" s="342" t="str">
        <f>IF(F38="","",#REF!*J38)</f>
        <v/>
      </c>
      <c r="L38" s="343" t="str">
        <f t="shared" si="0"/>
        <v/>
      </c>
      <c r="M38" s="344"/>
      <c r="N38" s="18"/>
    </row>
    <row r="39" spans="2:14" hidden="1">
      <c r="B39" s="50"/>
      <c r="C39" s="14"/>
      <c r="D39" s="359"/>
      <c r="E39" s="305"/>
      <c r="F39" s="305"/>
      <c r="G39" s="68"/>
      <c r="H39" s="25"/>
      <c r="I39" s="345"/>
      <c r="J39" s="346"/>
      <c r="K39" s="342" t="str">
        <f>IF(F39="","",#REF!*J39)</f>
        <v/>
      </c>
      <c r="L39" s="343" t="str">
        <f t="shared" si="0"/>
        <v/>
      </c>
      <c r="M39" s="344"/>
      <c r="N39" s="18"/>
    </row>
    <row r="40" spans="2:14" hidden="1">
      <c r="B40" s="62"/>
      <c r="C40" s="14"/>
      <c r="D40" s="376"/>
      <c r="E40" s="305"/>
      <c r="F40" s="306"/>
      <c r="G40" s="68"/>
      <c r="H40" s="25"/>
      <c r="I40" s="345"/>
      <c r="J40" s="346"/>
      <c r="K40" s="342" t="str">
        <f>IF(F40="","",#REF!*J40)</f>
        <v/>
      </c>
      <c r="L40" s="343" t="str">
        <f t="shared" si="0"/>
        <v/>
      </c>
      <c r="M40" s="344"/>
      <c r="N40" s="18"/>
    </row>
    <row r="41" spans="2:14" hidden="1">
      <c r="B41" s="50"/>
      <c r="C41" s="14"/>
      <c r="D41" s="359"/>
      <c r="E41" s="305"/>
      <c r="F41" s="306"/>
      <c r="G41" s="71"/>
      <c r="H41" s="25"/>
      <c r="I41" s="134"/>
      <c r="J41" s="341"/>
      <c r="K41" s="342" t="str">
        <f>IF(F41="","",#REF!*J41)</f>
        <v/>
      </c>
      <c r="L41" s="343" t="str">
        <f t="shared" si="0"/>
        <v/>
      </c>
      <c r="M41" s="344"/>
      <c r="N41" s="18"/>
    </row>
    <row r="42" spans="2:14" hidden="1">
      <c r="B42" s="62"/>
      <c r="C42" s="14"/>
      <c r="D42" s="376"/>
      <c r="E42" s="305"/>
      <c r="F42" s="304"/>
      <c r="G42" s="68"/>
      <c r="H42" s="25"/>
      <c r="I42" s="134"/>
      <c r="J42" s="341"/>
      <c r="K42" s="342" t="str">
        <f>IF(F42="","",#REF!*J42)</f>
        <v/>
      </c>
      <c r="L42" s="343" t="str">
        <f t="shared" si="0"/>
        <v/>
      </c>
      <c r="M42" s="344"/>
      <c r="N42" s="18"/>
    </row>
    <row r="43" spans="2:14" hidden="1">
      <c r="B43" s="50"/>
      <c r="C43" s="14"/>
      <c r="D43" s="359"/>
      <c r="E43" s="305"/>
      <c r="F43" s="305"/>
      <c r="G43" s="68"/>
      <c r="H43" s="25"/>
      <c r="I43" s="137"/>
      <c r="J43" s="342"/>
      <c r="K43" s="342" t="str">
        <f>IF(F43="","",#REF!*J43)</f>
        <v/>
      </c>
      <c r="L43" s="343" t="str">
        <f t="shared" si="0"/>
        <v/>
      </c>
      <c r="M43" s="344"/>
      <c r="N43" s="18"/>
    </row>
    <row r="44" spans="2:14" hidden="1">
      <c r="B44" s="62"/>
      <c r="C44" s="14"/>
      <c r="D44" s="376"/>
      <c r="E44" s="305"/>
      <c r="F44" s="304"/>
      <c r="G44" s="68"/>
      <c r="H44" s="25"/>
      <c r="I44" s="134"/>
      <c r="J44" s="341"/>
      <c r="K44" s="342" t="str">
        <f>IF(F44="","",#REF!*J44)</f>
        <v/>
      </c>
      <c r="L44" s="343" t="str">
        <f t="shared" si="0"/>
        <v/>
      </c>
      <c r="M44" s="344"/>
      <c r="N44" s="18"/>
    </row>
    <row r="45" spans="2:14" hidden="1">
      <c r="B45" s="50"/>
      <c r="C45" s="14"/>
      <c r="D45" s="391"/>
      <c r="E45" s="304"/>
      <c r="F45" s="305"/>
      <c r="G45" s="68"/>
      <c r="H45" s="25"/>
      <c r="I45" s="134"/>
      <c r="J45" s="341"/>
      <c r="K45" s="342" t="str">
        <f>IF(F45="","",#REF!*J45)</f>
        <v/>
      </c>
      <c r="L45" s="343" t="str">
        <f t="shared" si="0"/>
        <v/>
      </c>
      <c r="M45" s="344"/>
      <c r="N45" s="67"/>
    </row>
    <row r="46" spans="2:14" hidden="1">
      <c r="B46" s="62"/>
      <c r="C46" s="14"/>
      <c r="D46" s="376"/>
      <c r="E46" s="304"/>
      <c r="F46" s="304"/>
      <c r="G46" s="68"/>
      <c r="H46" s="25"/>
      <c r="I46" s="134"/>
      <c r="J46" s="341"/>
      <c r="K46" s="342" t="str">
        <f>IF(F46="","",#REF!*J46)</f>
        <v/>
      </c>
      <c r="L46" s="343" t="str">
        <f t="shared" si="0"/>
        <v/>
      </c>
      <c r="M46" s="344"/>
      <c r="N46" s="18"/>
    </row>
    <row r="47" spans="2:14" hidden="1">
      <c r="B47" s="50"/>
      <c r="C47" s="780"/>
      <c r="D47" s="391"/>
      <c r="E47" s="304"/>
      <c r="F47" s="305"/>
      <c r="G47" s="68"/>
      <c r="H47" s="25"/>
      <c r="I47" s="134"/>
      <c r="J47" s="341"/>
      <c r="K47" s="342" t="str">
        <f>IF(F47="","",#REF!*J47)</f>
        <v/>
      </c>
      <c r="L47" s="343" t="str">
        <f t="shared" si="0"/>
        <v/>
      </c>
      <c r="M47" s="344"/>
      <c r="N47" s="72"/>
    </row>
    <row r="48" spans="2:14" hidden="1">
      <c r="B48" s="62"/>
      <c r="C48" s="780"/>
      <c r="D48" s="391"/>
      <c r="E48" s="372"/>
      <c r="F48" s="304"/>
      <c r="G48" s="68"/>
      <c r="H48" s="25"/>
      <c r="I48" s="134"/>
      <c r="J48" s="341"/>
      <c r="K48" s="342" t="str">
        <f>IF(F48="","",#REF!*J48)</f>
        <v/>
      </c>
      <c r="L48" s="343" t="str">
        <f t="shared" si="0"/>
        <v/>
      </c>
      <c r="M48" s="344"/>
      <c r="N48" s="67"/>
    </row>
    <row r="49" spans="2:14" hidden="1">
      <c r="B49" s="62"/>
      <c r="C49" s="14"/>
      <c r="D49" s="359"/>
      <c r="E49" s="373"/>
      <c r="F49" s="306"/>
      <c r="G49" s="68"/>
      <c r="H49" s="25"/>
      <c r="I49" s="137"/>
      <c r="J49" s="342"/>
      <c r="K49" s="342" t="str">
        <f>IF(F49="","",#REF!*J49)</f>
        <v/>
      </c>
      <c r="L49" s="343" t="str">
        <f t="shared" si="0"/>
        <v/>
      </c>
      <c r="M49" s="344"/>
      <c r="N49" s="18"/>
    </row>
    <row r="50" spans="2:14" hidden="1">
      <c r="B50" s="62"/>
      <c r="C50" s="14"/>
      <c r="D50" s="376"/>
      <c r="E50" s="37"/>
      <c r="F50" s="304"/>
      <c r="G50" s="68"/>
      <c r="H50" s="25"/>
      <c r="I50" s="134"/>
      <c r="J50" s="341"/>
      <c r="K50" s="342" t="str">
        <f>IF(F50="","",#REF!*J50)</f>
        <v/>
      </c>
      <c r="L50" s="343" t="str">
        <f t="shared" si="0"/>
        <v/>
      </c>
      <c r="M50" s="344"/>
      <c r="N50" s="18"/>
    </row>
    <row r="51" spans="2:14" hidden="1">
      <c r="B51" s="92"/>
      <c r="C51" s="14"/>
      <c r="D51" s="359"/>
      <c r="E51" s="374"/>
      <c r="F51" s="305"/>
      <c r="G51" s="68"/>
      <c r="H51" s="25"/>
      <c r="I51" s="134"/>
      <c r="J51" s="341"/>
      <c r="K51" s="342" t="str">
        <f>IF(F51="","",#REF!*J51)</f>
        <v/>
      </c>
      <c r="L51" s="343" t="str">
        <f t="shared" si="0"/>
        <v/>
      </c>
      <c r="M51" s="344"/>
      <c r="N51" s="18"/>
    </row>
    <row r="52" spans="2:14" hidden="1">
      <c r="B52" s="62"/>
      <c r="C52" s="14"/>
      <c r="D52" s="376"/>
      <c r="E52" s="373"/>
      <c r="F52" s="304"/>
      <c r="G52" s="68"/>
      <c r="H52" s="25"/>
      <c r="I52" s="134"/>
      <c r="J52" s="341"/>
      <c r="K52" s="342" t="str">
        <f>IF(F52="","",#REF!*J52)</f>
        <v/>
      </c>
      <c r="L52" s="343" t="str">
        <f t="shared" si="0"/>
        <v/>
      </c>
      <c r="M52" s="344"/>
      <c r="N52" s="18"/>
    </row>
    <row r="53" spans="2:14" hidden="1">
      <c r="B53" s="62"/>
      <c r="C53" s="14"/>
      <c r="D53" s="359"/>
      <c r="E53" s="382"/>
      <c r="F53" s="306"/>
      <c r="G53" s="16"/>
      <c r="H53" s="25"/>
      <c r="I53" s="134"/>
      <c r="J53" s="341"/>
      <c r="K53" s="342" t="str">
        <f>IF(F53="","",#REF!*J53)</f>
        <v/>
      </c>
      <c r="L53" s="343" t="str">
        <f t="shared" si="0"/>
        <v/>
      </c>
      <c r="M53" s="344"/>
      <c r="N53" s="18"/>
    </row>
    <row r="54" spans="2:14" hidden="1">
      <c r="B54" s="50"/>
      <c r="C54" s="14"/>
      <c r="D54" s="376"/>
      <c r="E54" s="382"/>
      <c r="F54" s="304"/>
      <c r="G54" s="16"/>
      <c r="H54" s="25"/>
      <c r="I54" s="134"/>
      <c r="J54" s="341"/>
      <c r="K54" s="342" t="str">
        <f>IF(F54="","",#REF!*J54)</f>
        <v/>
      </c>
      <c r="L54" s="343" t="str">
        <f t="shared" si="0"/>
        <v/>
      </c>
      <c r="M54" s="344"/>
    </row>
    <row r="55" spans="2:14" hidden="1">
      <c r="B55" s="50"/>
      <c r="C55" s="780"/>
      <c r="D55" s="376"/>
      <c r="E55" s="369"/>
      <c r="F55" s="305"/>
      <c r="G55" s="16"/>
      <c r="H55" s="25"/>
      <c r="I55" s="134"/>
      <c r="J55" s="341"/>
      <c r="K55" s="342" t="str">
        <f>IF(F55="","",#REF!*J55)</f>
        <v/>
      </c>
      <c r="L55" s="343" t="str">
        <f t="shared" si="0"/>
        <v/>
      </c>
      <c r="M55" s="344"/>
    </row>
    <row r="56" spans="2:14" hidden="1">
      <c r="B56" s="50"/>
      <c r="C56" s="14"/>
      <c r="D56" s="376"/>
      <c r="E56" s="331"/>
      <c r="F56" s="304"/>
      <c r="G56" s="16"/>
      <c r="H56" s="25"/>
      <c r="I56" s="134"/>
      <c r="J56" s="341"/>
      <c r="K56" s="342" t="str">
        <f>IF(F56="","",#REF!*J56)</f>
        <v/>
      </c>
      <c r="L56" s="343" t="str">
        <f t="shared" si="0"/>
        <v/>
      </c>
      <c r="M56" s="344"/>
    </row>
    <row r="57" spans="2:14" hidden="1">
      <c r="B57" s="62"/>
      <c r="C57" s="14"/>
      <c r="D57" s="359"/>
      <c r="E57" s="328"/>
      <c r="F57" s="304"/>
      <c r="G57" s="16"/>
      <c r="H57" s="25"/>
      <c r="I57" s="134"/>
      <c r="J57" s="341">
        <f>ROUND(3%*G57,0)</f>
        <v>0</v>
      </c>
      <c r="K57" s="342" t="str">
        <f>IF(D57="","",#REF!*J57)</f>
        <v/>
      </c>
      <c r="L57" s="343" t="str">
        <f>IF(J57="","",IF(SUM(H57)=0,"",K57/H57))</f>
        <v/>
      </c>
      <c r="M57" s="344"/>
    </row>
    <row r="58" spans="2:14" hidden="1">
      <c r="B58" s="62"/>
      <c r="C58" s="14"/>
      <c r="D58" s="376"/>
      <c r="E58" s="380"/>
      <c r="F58" s="408"/>
      <c r="G58" s="16"/>
      <c r="H58" s="25"/>
      <c r="I58" s="134"/>
      <c r="J58" s="341"/>
      <c r="K58" s="342" t="str">
        <f>IF(F58="","",#REF!*J58)</f>
        <v/>
      </c>
      <c r="L58" s="343" t="str">
        <f>IF(F58="","",IF(SUM(H58)=0,"",K58/H58))</f>
        <v/>
      </c>
      <c r="M58" s="344"/>
    </row>
    <row r="59" spans="2:14" hidden="1">
      <c r="B59" s="92"/>
      <c r="C59" s="14"/>
      <c r="D59" s="359"/>
      <c r="E59" s="373"/>
      <c r="F59" s="328"/>
      <c r="G59" s="24"/>
      <c r="H59" s="25"/>
      <c r="I59" s="134"/>
      <c r="J59" s="341"/>
      <c r="K59" s="342" t="str">
        <f>IF(F59="","",#REF!*J59)</f>
        <v/>
      </c>
      <c r="L59" s="343" t="str">
        <f>IF(F59="","",IF(SUM(H59)=0,"",K59/H59))</f>
        <v/>
      </c>
      <c r="M59" s="344"/>
    </row>
    <row r="60" spans="2:14" hidden="1">
      <c r="B60" s="62"/>
      <c r="C60" s="14"/>
      <c r="D60" s="376"/>
      <c r="E60" s="22"/>
      <c r="F60" s="15"/>
      <c r="G60" s="16"/>
      <c r="H60" s="25"/>
      <c r="I60" s="134"/>
      <c r="J60" s="341"/>
      <c r="K60" s="342" t="str">
        <f>IF(F60="","",#REF!*J60)</f>
        <v/>
      </c>
      <c r="L60" s="343" t="str">
        <f>IF(F60="","",IF(SUM(H60)=0,"",K60/H60))</f>
        <v/>
      </c>
      <c r="M60" s="344"/>
    </row>
    <row r="61" spans="2:14" hidden="1">
      <c r="B61" s="62"/>
      <c r="C61" s="14"/>
      <c r="D61" s="359"/>
      <c r="E61" s="374"/>
      <c r="F61" s="328"/>
      <c r="G61" s="63"/>
      <c r="H61" s="25"/>
      <c r="I61" s="345"/>
      <c r="J61" s="346"/>
      <c r="K61" s="342" t="str">
        <f>IF(F61="","",#REF!*J61)</f>
        <v/>
      </c>
      <c r="L61" s="343" t="str">
        <f>IF(F61="","",IF(SUM(H61)=0,"",K61/H61))</f>
        <v/>
      </c>
      <c r="M61" s="344"/>
    </row>
    <row r="62" spans="2:14" hidden="1">
      <c r="B62" s="62"/>
      <c r="C62" s="14"/>
      <c r="D62" s="359"/>
      <c r="E62" s="373"/>
      <c r="F62" s="328"/>
      <c r="G62" s="63"/>
      <c r="H62" s="25"/>
      <c r="I62" s="345"/>
      <c r="J62" s="346"/>
      <c r="K62" s="342"/>
      <c r="L62" s="343"/>
      <c r="M62" s="344"/>
    </row>
    <row r="63" spans="2:14" hidden="1">
      <c r="B63" s="62"/>
      <c r="C63" s="14"/>
      <c r="D63" s="359"/>
      <c r="E63" s="382"/>
      <c r="F63" s="409"/>
      <c r="G63" s="63"/>
      <c r="H63" s="25"/>
      <c r="I63" s="345"/>
      <c r="J63" s="346"/>
      <c r="K63" s="342"/>
      <c r="L63" s="343"/>
      <c r="M63" s="344"/>
    </row>
    <row r="64" spans="2:14" hidden="1">
      <c r="B64" s="62"/>
      <c r="C64" s="14"/>
      <c r="D64" s="359"/>
      <c r="E64" s="382"/>
      <c r="F64" s="409"/>
      <c r="G64" s="63"/>
      <c r="H64" s="25"/>
      <c r="I64" s="345"/>
      <c r="J64" s="346"/>
      <c r="K64" s="342"/>
      <c r="L64" s="343"/>
      <c r="M64" s="344"/>
    </row>
    <row r="65" spans="2:14" hidden="1">
      <c r="B65" s="62"/>
      <c r="C65" s="14"/>
      <c r="D65" s="359"/>
      <c r="E65" s="369"/>
      <c r="F65" s="410"/>
      <c r="G65" s="63"/>
      <c r="H65" s="25"/>
      <c r="I65" s="345"/>
      <c r="J65" s="346"/>
      <c r="K65" s="342"/>
      <c r="L65" s="343"/>
      <c r="M65" s="344"/>
    </row>
    <row r="66" spans="2:14">
      <c r="B66" s="62"/>
      <c r="C66" s="14"/>
      <c r="D66" s="359"/>
      <c r="E66" s="331"/>
      <c r="F66" s="411"/>
      <c r="G66" s="63"/>
      <c r="H66" s="25"/>
      <c r="I66" s="345"/>
      <c r="J66" s="346"/>
      <c r="K66" s="342"/>
      <c r="L66" s="343"/>
      <c r="M66" s="344"/>
    </row>
    <row r="67" spans="2:14">
      <c r="B67" s="62"/>
      <c r="C67" s="14"/>
      <c r="D67" s="376"/>
      <c r="E67" s="386"/>
      <c r="F67" s="386"/>
      <c r="G67" s="16"/>
      <c r="H67" s="25" t="str">
        <f>IF(D67="","",F67*G67)</f>
        <v/>
      </c>
      <c r="I67" s="345"/>
      <c r="J67" s="346"/>
      <c r="K67" s="342"/>
      <c r="L67" s="343"/>
      <c r="M67" s="344"/>
    </row>
    <row r="68" spans="2:14" s="28" customFormat="1" ht="20.100000000000001" customHeight="1">
      <c r="B68" s="151" t="str">
        <f>$B$11</f>
        <v>C3.3</v>
      </c>
      <c r="C68" s="30" t="s">
        <v>80</v>
      </c>
      <c r="D68" s="31"/>
      <c r="E68" s="328"/>
      <c r="F68" s="315"/>
      <c r="G68" s="31"/>
      <c r="H68" s="33">
        <f>SUM(H10:H67)</f>
        <v>357</v>
      </c>
      <c r="I68" s="345"/>
      <c r="J68" s="346"/>
      <c r="K68" s="350">
        <f>SUM(K11:K67)</f>
        <v>0</v>
      </c>
      <c r="L68" s="343"/>
      <c r="M68" s="344"/>
      <c r="N68" s="34"/>
    </row>
    <row r="69" spans="2:14" hidden="1">
      <c r="B69" s="661" t="str">
        <f>Client1</f>
        <v>Province of KwaZulu-Natal</v>
      </c>
      <c r="C69" s="661"/>
      <c r="D69" s="661"/>
      <c r="E69" s="315"/>
      <c r="F69" s="659" t="str">
        <f>"Contract No. "&amp;ContractNo</f>
        <v>Contract No. ZNB02213/0000/00/HOD/INF/23/T</v>
      </c>
      <c r="G69" s="659"/>
      <c r="H69" s="659"/>
      <c r="I69" s="345"/>
      <c r="J69" s="346"/>
      <c r="K69" s="350" t="e">
        <f>SUM(#REF!)</f>
        <v>#REF!</v>
      </c>
      <c r="L69" s="343"/>
      <c r="M69" s="344"/>
    </row>
    <row r="70" spans="2:14" hidden="1">
      <c r="B70" s="661" t="str">
        <f>Client2</f>
        <v>Department of Transport</v>
      </c>
      <c r="C70" s="661"/>
      <c r="D70" s="661"/>
      <c r="E70" s="364"/>
      <c r="F70" s="659"/>
      <c r="G70" s="659"/>
      <c r="H70" s="659"/>
      <c r="I70" s="345"/>
      <c r="J70" s="346"/>
      <c r="K70" s="350" t="e">
        <f>SUM(#REF!)</f>
        <v>#REF!</v>
      </c>
      <c r="L70" s="343"/>
      <c r="M70" s="344"/>
    </row>
    <row r="71" spans="2:14" hidden="1">
      <c r="B71" s="662"/>
      <c r="C71" s="662"/>
      <c r="D71" s="662"/>
      <c r="E71" s="393"/>
      <c r="F71" s="660"/>
      <c r="G71" s="660"/>
      <c r="H71" s="660"/>
      <c r="I71" s="345"/>
      <c r="J71" s="346"/>
      <c r="K71" s="350" t="e">
        <f>SUM(#REF!)</f>
        <v>#REF!</v>
      </c>
      <c r="L71" s="343"/>
      <c r="M71" s="344"/>
    </row>
    <row r="72" spans="2:14" hidden="1">
      <c r="B72" s="670" t="s">
        <v>148</v>
      </c>
      <c r="C72" s="671"/>
      <c r="D72" s="671"/>
      <c r="E72" s="684"/>
      <c r="F72" s="671"/>
      <c r="G72" s="671"/>
      <c r="H72" s="673" t="str">
        <f>$H$5</f>
        <v>CHAPTER C3.3</v>
      </c>
      <c r="I72" s="345"/>
      <c r="J72" s="346"/>
      <c r="K72" s="350" t="e">
        <f>SUM(#REF!)</f>
        <v>#REF!</v>
      </c>
      <c r="L72" s="343"/>
      <c r="M72" s="344"/>
      <c r="N72" s="6"/>
    </row>
    <row r="73" spans="2:14" hidden="1">
      <c r="B73" s="663" t="str">
        <f>ContractDescription</f>
        <v>THE CONSTRUCTION OF MKUZE RIVER BRIDGE NO.3801 AT KM 27+440 ON MAIN ROAD P52-3 IN ZULULAND UNDER EMPANGENI REGION.</v>
      </c>
      <c r="C73" s="664"/>
      <c r="D73" s="664"/>
      <c r="E73" s="664"/>
      <c r="F73" s="664"/>
      <c r="G73" s="664"/>
      <c r="H73" s="659"/>
      <c r="I73" s="134"/>
      <c r="J73" s="341"/>
      <c r="K73" s="350" t="e">
        <f>SUM(#REF!)</f>
        <v>#REF!</v>
      </c>
      <c r="L73" s="343" t="str">
        <f>IF(F73="","",IF(SUM(H73)=0,"",K73/H73))</f>
        <v/>
      </c>
      <c r="M73" s="344"/>
      <c r="N73" s="8"/>
    </row>
    <row r="74" spans="2:14" hidden="1">
      <c r="B74" s="663"/>
      <c r="C74" s="664"/>
      <c r="D74" s="664"/>
      <c r="E74" s="664"/>
      <c r="F74" s="664"/>
      <c r="G74" s="664"/>
      <c r="H74" s="659"/>
      <c r="I74" s="347"/>
      <c r="J74" s="346"/>
      <c r="K74" s="350" t="e">
        <f>SUM(#REF!)</f>
        <v>#REF!</v>
      </c>
      <c r="L74" s="343" t="str">
        <f>IF(F74="","",IF(SUM(H74)=0,"",K74/H74))</f>
        <v/>
      </c>
      <c r="M74" s="344"/>
      <c r="N74" s="8"/>
    </row>
    <row r="75" spans="2:14" hidden="1">
      <c r="B75" s="665"/>
      <c r="C75" s="666"/>
      <c r="D75" s="666"/>
      <c r="E75" s="666"/>
      <c r="F75" s="666"/>
      <c r="G75" s="666"/>
      <c r="H75" s="660"/>
      <c r="I75" s="345"/>
      <c r="J75" s="346"/>
      <c r="K75" s="350" t="e">
        <f>SUM(#REF!)</f>
        <v>#REF!</v>
      </c>
      <c r="L75" s="343" t="str">
        <f>IF(F75="","",IF(SUM(H75)=0,"",K75/H75))</f>
        <v/>
      </c>
      <c r="M75" s="344"/>
      <c r="N75" s="8"/>
    </row>
    <row r="76" spans="2:14" s="9" customFormat="1" ht="24.95" hidden="1" customHeight="1">
      <c r="B76" s="76" t="s">
        <v>49</v>
      </c>
      <c r="C76" s="11" t="s">
        <v>50</v>
      </c>
      <c r="D76" s="11" t="s">
        <v>51</v>
      </c>
      <c r="E76" s="305"/>
      <c r="F76" s="305"/>
      <c r="G76" s="11" t="s">
        <v>54</v>
      </c>
      <c r="H76" s="11" t="s">
        <v>55</v>
      </c>
      <c r="I76" s="134"/>
      <c r="J76" s="341" t="e">
        <f>ROUND(3%*G76,0)</f>
        <v>#VALUE!</v>
      </c>
      <c r="K76" s="350" t="e">
        <f>SUM(#REF!)</f>
        <v>#REF!</v>
      </c>
      <c r="L76" s="343" t="e">
        <f>IF(J76="","",IF(SUM(H76)=0,"",K76/H76))</f>
        <v>#VALUE!</v>
      </c>
      <c r="M76" s="344"/>
      <c r="N76" s="12"/>
    </row>
    <row r="77" spans="2:14" s="28" customFormat="1" ht="20.100000000000001" hidden="1" customHeight="1">
      <c r="B77" s="82"/>
      <c r="C77" s="30" t="s">
        <v>149</v>
      </c>
      <c r="D77" s="31"/>
      <c r="E77" s="394"/>
      <c r="F77" s="370"/>
      <c r="G77" s="31"/>
      <c r="H77" s="33">
        <f>H68</f>
        <v>357</v>
      </c>
      <c r="I77" s="134"/>
      <c r="J77" s="341"/>
      <c r="K77" s="350" t="e">
        <f>SUM(#REF!)</f>
        <v>#REF!</v>
      </c>
      <c r="L77" s="343" t="str">
        <f>IF(F77="","",IF(SUM(H77)=0,"",K77/H77))</f>
        <v/>
      </c>
      <c r="M77" s="344"/>
      <c r="N77" s="34"/>
    </row>
    <row r="78" spans="2:14" hidden="1">
      <c r="B78" s="62"/>
      <c r="C78" s="148"/>
      <c r="D78" s="15"/>
      <c r="E78" s="15"/>
      <c r="F78" s="304"/>
      <c r="G78" s="16"/>
      <c r="H78" s="25" t="str">
        <f t="shared" ref="H78:H125" si="1">IF(D78="","",F78*G78)</f>
        <v/>
      </c>
      <c r="I78" s="134"/>
      <c r="J78" s="341">
        <f>ROUND(3%*G78,0)</f>
        <v>0</v>
      </c>
      <c r="K78" s="350" t="e">
        <f>SUM(#REF!)</f>
        <v>#REF!</v>
      </c>
      <c r="L78" s="343" t="str">
        <f>IF(J78="","",IF(SUM(H78)=0,"",K78/H78))</f>
        <v/>
      </c>
      <c r="M78" s="344"/>
    </row>
    <row r="79" spans="2:14" ht="25.5" hidden="1">
      <c r="B79" s="50" t="s">
        <v>942</v>
      </c>
      <c r="C79" s="148" t="s">
        <v>943</v>
      </c>
      <c r="D79" s="15"/>
      <c r="E79" s="15"/>
      <c r="F79" s="305"/>
      <c r="G79" s="66"/>
      <c r="H79" s="25" t="str">
        <f t="shared" si="1"/>
        <v/>
      </c>
      <c r="I79" s="134"/>
      <c r="J79" s="341"/>
      <c r="K79" s="350" t="e">
        <f>SUM(#REF!)</f>
        <v>#REF!</v>
      </c>
      <c r="L79" s="343"/>
      <c r="M79" s="344"/>
    </row>
    <row r="80" spans="2:14" hidden="1">
      <c r="B80" s="50"/>
      <c r="C80" s="14"/>
      <c r="D80" s="15"/>
      <c r="E80" s="15"/>
      <c r="F80" s="304"/>
      <c r="G80" s="66"/>
      <c r="H80" s="25" t="str">
        <f t="shared" si="1"/>
        <v/>
      </c>
      <c r="I80" s="134"/>
      <c r="J80" s="341">
        <f>ROUND(3%*G80,0)</f>
        <v>0</v>
      </c>
      <c r="K80" s="350" t="e">
        <f>SUM(#REF!)</f>
        <v>#REF!</v>
      </c>
      <c r="L80" s="343" t="str">
        <f>IF(J80="","",IF(SUM(H80)=0,"",K80/H80))</f>
        <v/>
      </c>
      <c r="M80" s="344"/>
    </row>
    <row r="81" spans="2:13" hidden="1">
      <c r="B81" s="62" t="s">
        <v>311</v>
      </c>
      <c r="C81" s="14" t="s">
        <v>936</v>
      </c>
      <c r="D81" s="22" t="s">
        <v>452</v>
      </c>
      <c r="E81" s="22"/>
      <c r="F81" s="305"/>
      <c r="G81" s="68"/>
      <c r="H81" s="25">
        <f t="shared" si="1"/>
        <v>0</v>
      </c>
      <c r="I81" s="134"/>
      <c r="J81" s="341"/>
      <c r="K81" s="350" t="e">
        <f>SUM(#REF!)</f>
        <v>#REF!</v>
      </c>
      <c r="L81" s="343"/>
      <c r="M81" s="344"/>
    </row>
    <row r="82" spans="2:13" hidden="1">
      <c r="B82" s="62"/>
      <c r="C82" s="14"/>
      <c r="D82" s="376"/>
      <c r="E82" s="331"/>
      <c r="F82" s="392"/>
      <c r="G82" s="66"/>
      <c r="H82" s="25" t="str">
        <f t="shared" si="1"/>
        <v/>
      </c>
      <c r="I82" s="134"/>
      <c r="J82" s="341"/>
      <c r="K82" s="350" t="e">
        <f>SUM(#REF!)</f>
        <v>#REF!</v>
      </c>
      <c r="L82" s="343"/>
      <c r="M82" s="344"/>
    </row>
    <row r="83" spans="2:13" hidden="1">
      <c r="B83" s="92" t="s">
        <v>313</v>
      </c>
      <c r="C83" s="14" t="s">
        <v>937</v>
      </c>
      <c r="D83" s="359" t="s">
        <v>452</v>
      </c>
      <c r="E83" s="304"/>
      <c r="F83" s="392"/>
      <c r="G83" s="63"/>
      <c r="H83" s="25">
        <f t="shared" si="1"/>
        <v>0</v>
      </c>
      <c r="I83" s="134"/>
      <c r="J83" s="341"/>
      <c r="K83" s="350" t="e">
        <f>SUM(#REF!)</f>
        <v>#REF!</v>
      </c>
      <c r="L83" s="343"/>
      <c r="M83" s="344"/>
    </row>
    <row r="84" spans="2:13" hidden="1">
      <c r="B84" s="62"/>
      <c r="C84" s="14"/>
      <c r="D84" s="376"/>
      <c r="E84" s="304"/>
      <c r="F84" s="392"/>
      <c r="G84" s="66"/>
      <c r="H84" s="25" t="str">
        <f t="shared" si="1"/>
        <v/>
      </c>
      <c r="I84" s="134"/>
      <c r="J84" s="341"/>
      <c r="K84" s="350" t="e">
        <f>SUM(#REF!)</f>
        <v>#REF!</v>
      </c>
      <c r="L84" s="343"/>
      <c r="M84" s="344"/>
    </row>
    <row r="85" spans="2:13" ht="25.5" hidden="1">
      <c r="B85" s="62" t="s">
        <v>321</v>
      </c>
      <c r="C85" s="14" t="s">
        <v>941</v>
      </c>
      <c r="D85" s="359" t="s">
        <v>452</v>
      </c>
      <c r="E85" s="304"/>
      <c r="F85" s="392"/>
      <c r="G85" s="16"/>
      <c r="H85" s="25">
        <f t="shared" si="1"/>
        <v>0</v>
      </c>
      <c r="I85" s="134"/>
      <c r="J85" s="341"/>
      <c r="K85" s="350" t="e">
        <f>SUM(#REF!)</f>
        <v>#REF!</v>
      </c>
      <c r="L85" s="343"/>
      <c r="M85" s="344"/>
    </row>
    <row r="86" spans="2:13" hidden="1">
      <c r="B86" s="62"/>
      <c r="C86" s="14"/>
      <c r="D86" s="15"/>
      <c r="E86" s="304"/>
      <c r="F86" s="304"/>
      <c r="G86" s="16"/>
      <c r="H86" s="25" t="str">
        <f t="shared" si="1"/>
        <v/>
      </c>
      <c r="I86" s="134"/>
      <c r="J86" s="341"/>
      <c r="K86" s="350" t="e">
        <f>SUM(#REF!)</f>
        <v>#REF!</v>
      </c>
      <c r="L86" s="343"/>
      <c r="M86" s="344"/>
    </row>
    <row r="87" spans="2:13" ht="25.5" hidden="1">
      <c r="B87" s="50" t="s">
        <v>944</v>
      </c>
      <c r="C87" s="14" t="s">
        <v>945</v>
      </c>
      <c r="D87" s="22" t="s">
        <v>125</v>
      </c>
      <c r="E87" s="304"/>
      <c r="F87" s="304"/>
      <c r="G87" s="68"/>
      <c r="H87" s="25">
        <f t="shared" si="1"/>
        <v>0</v>
      </c>
      <c r="I87" s="134"/>
      <c r="J87" s="341"/>
      <c r="K87" s="350" t="e">
        <f>SUM(#REF!)</f>
        <v>#REF!</v>
      </c>
      <c r="L87" s="343"/>
      <c r="M87" s="344"/>
    </row>
    <row r="88" spans="2:13" hidden="1">
      <c r="B88" s="62"/>
      <c r="C88" s="14"/>
      <c r="D88" s="15"/>
      <c r="E88" s="304"/>
      <c r="F88" s="304"/>
      <c r="G88" s="68"/>
      <c r="H88" s="25" t="str">
        <f t="shared" si="1"/>
        <v/>
      </c>
      <c r="I88" s="134"/>
      <c r="J88" s="341"/>
      <c r="K88" s="350" t="e">
        <f>SUM(#REF!)</f>
        <v>#REF!</v>
      </c>
      <c r="L88" s="343"/>
      <c r="M88" s="344"/>
    </row>
    <row r="89" spans="2:13" hidden="1">
      <c r="B89" s="50" t="s">
        <v>946</v>
      </c>
      <c r="C89" s="14" t="s">
        <v>947</v>
      </c>
      <c r="D89" s="22" t="s">
        <v>452</v>
      </c>
      <c r="E89" s="304"/>
      <c r="F89" s="304"/>
      <c r="G89" s="63"/>
      <c r="H89" s="25">
        <f t="shared" si="1"/>
        <v>0</v>
      </c>
      <c r="I89" s="134"/>
      <c r="J89" s="341"/>
      <c r="K89" s="350" t="e">
        <f>SUM(#REF!)</f>
        <v>#REF!</v>
      </c>
      <c r="L89" s="343"/>
      <c r="M89" s="344"/>
    </row>
    <row r="90" spans="2:13" hidden="1">
      <c r="B90" s="62"/>
      <c r="C90" s="14"/>
      <c r="D90" s="15"/>
      <c r="E90" s="304"/>
      <c r="F90" s="304"/>
      <c r="G90" s="27"/>
      <c r="H90" s="25" t="str">
        <f t="shared" si="1"/>
        <v/>
      </c>
      <c r="I90" s="134"/>
      <c r="J90" s="341"/>
      <c r="K90" s="350" t="e">
        <f>SUM(#REF!)</f>
        <v>#REF!</v>
      </c>
      <c r="L90" s="343"/>
      <c r="M90" s="344"/>
    </row>
    <row r="91" spans="2:13" hidden="1">
      <c r="B91" s="50" t="s">
        <v>948</v>
      </c>
      <c r="C91" s="14" t="s">
        <v>949</v>
      </c>
      <c r="D91" s="22" t="s">
        <v>452</v>
      </c>
      <c r="E91" s="304"/>
      <c r="F91" s="304"/>
      <c r="G91" s="27"/>
      <c r="H91" s="25">
        <f t="shared" si="1"/>
        <v>0</v>
      </c>
      <c r="I91" s="134"/>
      <c r="J91" s="341"/>
      <c r="K91" s="350" t="e">
        <f>SUM(#REF!)</f>
        <v>#REF!</v>
      </c>
      <c r="L91" s="343"/>
      <c r="M91" s="344"/>
    </row>
    <row r="92" spans="2:13" hidden="1">
      <c r="B92" s="62"/>
      <c r="C92" s="14"/>
      <c r="D92" s="15"/>
      <c r="E92" s="306"/>
      <c r="F92" s="306"/>
      <c r="G92" s="27"/>
      <c r="H92" s="25" t="str">
        <f t="shared" si="1"/>
        <v/>
      </c>
      <c r="I92" s="134"/>
      <c r="J92" s="341"/>
      <c r="K92" s="350" t="e">
        <f>SUM(#REF!)</f>
        <v>#REF!</v>
      </c>
      <c r="L92" s="343"/>
      <c r="M92" s="344"/>
    </row>
    <row r="93" spans="2:13" hidden="1">
      <c r="B93" s="50" t="s">
        <v>950</v>
      </c>
      <c r="C93" s="14" t="s">
        <v>951</v>
      </c>
      <c r="D93" s="22" t="s">
        <v>452</v>
      </c>
      <c r="E93" s="309"/>
      <c r="F93" s="304"/>
      <c r="G93" s="68"/>
      <c r="H93" s="25">
        <f t="shared" si="1"/>
        <v>0</v>
      </c>
      <c r="I93" s="134"/>
      <c r="J93" s="341"/>
      <c r="K93" s="350" t="e">
        <f>SUM(#REF!)</f>
        <v>#REF!</v>
      </c>
      <c r="L93" s="343"/>
      <c r="M93" s="344"/>
    </row>
    <row r="94" spans="2:13" hidden="1">
      <c r="B94" s="62"/>
      <c r="C94" s="14"/>
      <c r="D94" s="15"/>
      <c r="E94" s="304"/>
      <c r="F94" s="304"/>
      <c r="G94" s="27"/>
      <c r="H94" s="25" t="str">
        <f t="shared" si="1"/>
        <v/>
      </c>
      <c r="I94" s="134"/>
      <c r="J94" s="341"/>
      <c r="K94" s="350" t="e">
        <f>SUM(#REF!)</f>
        <v>#REF!</v>
      </c>
      <c r="L94" s="343"/>
      <c r="M94" s="344"/>
    </row>
    <row r="95" spans="2:13" ht="25.5" hidden="1">
      <c r="B95" s="50" t="s">
        <v>952</v>
      </c>
      <c r="C95" s="14" t="s">
        <v>953</v>
      </c>
      <c r="D95" s="22"/>
      <c r="E95" s="304"/>
      <c r="F95" s="304"/>
      <c r="G95" s="63"/>
      <c r="H95" s="25" t="str">
        <f t="shared" si="1"/>
        <v/>
      </c>
      <c r="I95" s="134"/>
      <c r="J95" s="341"/>
      <c r="K95" s="350" t="e">
        <f>SUM(#REF!)</f>
        <v>#REF!</v>
      </c>
      <c r="L95" s="343"/>
      <c r="M95" s="344"/>
    </row>
    <row r="96" spans="2:13" hidden="1">
      <c r="B96" s="62"/>
      <c r="C96" s="14"/>
      <c r="D96" s="15"/>
      <c r="E96" s="304"/>
      <c r="F96" s="304"/>
      <c r="G96" s="16"/>
      <c r="H96" s="25" t="str">
        <f t="shared" si="1"/>
        <v/>
      </c>
      <c r="I96" s="134"/>
      <c r="J96" s="341"/>
      <c r="K96" s="350" t="e">
        <f>SUM(#REF!)</f>
        <v>#REF!</v>
      </c>
      <c r="L96" s="343"/>
      <c r="M96" s="344"/>
    </row>
    <row r="97" spans="2:13" hidden="1">
      <c r="B97" s="50" t="s">
        <v>954</v>
      </c>
      <c r="C97" s="780" t="s">
        <v>955</v>
      </c>
      <c r="D97" s="65"/>
      <c r="E97" s="304"/>
      <c r="F97" s="304"/>
      <c r="G97" s="68"/>
      <c r="H97" s="25" t="str">
        <f t="shared" si="1"/>
        <v/>
      </c>
      <c r="I97" s="134"/>
      <c r="J97" s="341"/>
      <c r="K97" s="350" t="e">
        <f>SUM(#REF!)</f>
        <v>#REF!</v>
      </c>
      <c r="L97" s="343"/>
      <c r="M97" s="344"/>
    </row>
    <row r="98" spans="2:13" hidden="1">
      <c r="B98" s="62"/>
      <c r="C98" s="780"/>
      <c r="D98" s="65"/>
      <c r="E98" s="304"/>
      <c r="F98" s="304"/>
      <c r="G98" s="68"/>
      <c r="H98" s="25" t="str">
        <f t="shared" si="1"/>
        <v/>
      </c>
      <c r="I98" s="134"/>
      <c r="J98" s="341"/>
      <c r="K98" s="350" t="e">
        <f>SUM(#REF!)</f>
        <v>#REF!</v>
      </c>
      <c r="L98" s="343"/>
      <c r="M98" s="344"/>
    </row>
    <row r="99" spans="2:13" hidden="1">
      <c r="B99" s="62" t="s">
        <v>311</v>
      </c>
      <c r="C99" s="14" t="s">
        <v>936</v>
      </c>
      <c r="D99" s="22" t="s">
        <v>452</v>
      </c>
      <c r="E99" s="304"/>
      <c r="F99" s="304"/>
      <c r="G99" s="68"/>
      <c r="H99" s="25">
        <f t="shared" si="1"/>
        <v>0</v>
      </c>
      <c r="I99" s="134"/>
      <c r="J99" s="341"/>
      <c r="K99" s="350" t="e">
        <f>SUM(#REF!)</f>
        <v>#REF!</v>
      </c>
      <c r="L99" s="343"/>
      <c r="M99" s="344"/>
    </row>
    <row r="100" spans="2:13" hidden="1">
      <c r="B100" s="62"/>
      <c r="C100" s="14"/>
      <c r="D100" s="15"/>
      <c r="E100" s="304"/>
      <c r="F100" s="304"/>
      <c r="G100" s="68"/>
      <c r="H100" s="25" t="str">
        <f t="shared" si="1"/>
        <v/>
      </c>
      <c r="I100" s="134"/>
      <c r="J100" s="341"/>
      <c r="K100" s="350" t="e">
        <f>SUM(#REF!)</f>
        <v>#REF!</v>
      </c>
      <c r="L100" s="343"/>
      <c r="M100" s="344"/>
    </row>
    <row r="101" spans="2:13" hidden="1">
      <c r="B101" s="92" t="s">
        <v>313</v>
      </c>
      <c r="C101" s="14" t="s">
        <v>956</v>
      </c>
      <c r="D101" s="22" t="s">
        <v>452</v>
      </c>
      <c r="E101" s="304"/>
      <c r="F101" s="304"/>
      <c r="G101" s="71"/>
      <c r="H101" s="25">
        <f t="shared" si="1"/>
        <v>0</v>
      </c>
      <c r="I101" s="134"/>
      <c r="J101" s="341"/>
      <c r="K101" s="350" t="e">
        <f>SUM(#REF!)</f>
        <v>#REF!</v>
      </c>
      <c r="L101" s="343"/>
      <c r="M101" s="344"/>
    </row>
    <row r="102" spans="2:13" hidden="1">
      <c r="B102" s="62"/>
      <c r="C102" s="14"/>
      <c r="D102" s="15"/>
      <c r="E102" s="304"/>
      <c r="F102" s="304"/>
      <c r="G102" s="68"/>
      <c r="H102" s="25" t="str">
        <f t="shared" si="1"/>
        <v/>
      </c>
      <c r="I102" s="134"/>
      <c r="J102" s="341"/>
      <c r="K102" s="350" t="e">
        <f>SUM(#REF!)</f>
        <v>#REF!</v>
      </c>
      <c r="L102" s="343"/>
      <c r="M102" s="344"/>
    </row>
    <row r="103" spans="2:13" ht="25.5" hidden="1">
      <c r="B103" s="50" t="s">
        <v>957</v>
      </c>
      <c r="C103" s="148" t="s">
        <v>958</v>
      </c>
      <c r="D103" s="65"/>
      <c r="E103" s="304"/>
      <c r="F103" s="304"/>
      <c r="G103" s="68"/>
      <c r="H103" s="25" t="str">
        <f t="shared" si="1"/>
        <v/>
      </c>
      <c r="I103" s="134"/>
      <c r="J103" s="341"/>
      <c r="K103" s="350" t="e">
        <f>SUM(#REF!)</f>
        <v>#REF!</v>
      </c>
      <c r="L103" s="343"/>
      <c r="M103" s="344"/>
    </row>
    <row r="104" spans="2:13" hidden="1">
      <c r="B104" s="62"/>
      <c r="C104" s="780"/>
      <c r="D104" s="65"/>
      <c r="E104" s="304"/>
      <c r="F104" s="304"/>
      <c r="G104" s="68"/>
      <c r="H104" s="25" t="str">
        <f t="shared" si="1"/>
        <v/>
      </c>
      <c r="I104" s="134"/>
      <c r="J104" s="341"/>
      <c r="K104" s="350" t="e">
        <f>SUM(#REF!)</f>
        <v>#REF!</v>
      </c>
      <c r="L104" s="343"/>
      <c r="M104" s="344"/>
    </row>
    <row r="105" spans="2:13" hidden="1">
      <c r="B105" s="62" t="s">
        <v>311</v>
      </c>
      <c r="C105" s="14" t="s">
        <v>936</v>
      </c>
      <c r="D105" s="22" t="s">
        <v>452</v>
      </c>
      <c r="E105" s="304"/>
      <c r="F105" s="304"/>
      <c r="G105" s="68"/>
      <c r="H105" s="25">
        <f t="shared" si="1"/>
        <v>0</v>
      </c>
      <c r="I105" s="134"/>
      <c r="J105" s="341"/>
      <c r="K105" s="350" t="e">
        <f>SUM(#REF!)</f>
        <v>#REF!</v>
      </c>
      <c r="L105" s="343"/>
      <c r="M105" s="344"/>
    </row>
    <row r="106" spans="2:13" hidden="1">
      <c r="B106" s="62"/>
      <c r="C106" s="14"/>
      <c r="D106" s="15"/>
      <c r="E106" s="304"/>
      <c r="F106" s="304"/>
      <c r="G106" s="68"/>
      <c r="H106" s="25" t="str">
        <f t="shared" si="1"/>
        <v/>
      </c>
      <c r="I106" s="134"/>
      <c r="J106" s="341"/>
      <c r="K106" s="350" t="e">
        <f t="shared" ref="K106:K112" si="2">SUM(K1:K105)</f>
        <v>#REF!</v>
      </c>
      <c r="L106" s="343"/>
      <c r="M106" s="344"/>
    </row>
    <row r="107" spans="2:13" hidden="1">
      <c r="B107" s="92" t="s">
        <v>313</v>
      </c>
      <c r="C107" s="14" t="s">
        <v>956</v>
      </c>
      <c r="D107" s="22" t="s">
        <v>452</v>
      </c>
      <c r="E107" s="304"/>
      <c r="F107" s="304"/>
      <c r="G107" s="68"/>
      <c r="H107" s="25">
        <f t="shared" si="1"/>
        <v>0</v>
      </c>
      <c r="I107" s="134"/>
      <c r="J107" s="341"/>
      <c r="K107" s="350" t="e">
        <f t="shared" si="2"/>
        <v>#REF!</v>
      </c>
      <c r="L107" s="343"/>
      <c r="M107" s="344"/>
    </row>
    <row r="108" spans="2:13" hidden="1">
      <c r="B108" s="62"/>
      <c r="C108" s="780"/>
      <c r="D108" s="65"/>
      <c r="E108" s="304"/>
      <c r="F108" s="304"/>
      <c r="G108" s="68"/>
      <c r="H108" s="25" t="str">
        <f t="shared" si="1"/>
        <v/>
      </c>
      <c r="I108" s="134"/>
      <c r="J108" s="341"/>
      <c r="K108" s="350" t="e">
        <f t="shared" si="2"/>
        <v>#REF!</v>
      </c>
      <c r="L108" s="343"/>
      <c r="M108" s="344"/>
    </row>
    <row r="109" spans="2:13" ht="25.5" hidden="1">
      <c r="B109" s="50" t="s">
        <v>959</v>
      </c>
      <c r="C109" s="148" t="s">
        <v>960</v>
      </c>
      <c r="D109" s="65"/>
      <c r="E109" s="304"/>
      <c r="F109" s="304"/>
      <c r="G109" s="68"/>
      <c r="H109" s="25" t="str">
        <f t="shared" si="1"/>
        <v/>
      </c>
      <c r="I109" s="134"/>
      <c r="J109" s="341"/>
      <c r="K109" s="350" t="e">
        <f t="shared" si="2"/>
        <v>#REF!</v>
      </c>
      <c r="L109" s="343"/>
      <c r="M109" s="344"/>
    </row>
    <row r="110" spans="2:13" hidden="1">
      <c r="B110" s="62"/>
      <c r="C110" s="780"/>
      <c r="D110" s="65"/>
      <c r="E110" s="304"/>
      <c r="F110" s="304"/>
      <c r="G110" s="68"/>
      <c r="H110" s="25" t="str">
        <f t="shared" si="1"/>
        <v/>
      </c>
      <c r="I110" s="134"/>
      <c r="J110" s="341"/>
      <c r="K110" s="350" t="e">
        <f t="shared" si="2"/>
        <v>#REF!</v>
      </c>
      <c r="L110" s="343"/>
      <c r="M110" s="344"/>
    </row>
    <row r="111" spans="2:13" hidden="1">
      <c r="B111" s="62" t="s">
        <v>311</v>
      </c>
      <c r="C111" s="14" t="s">
        <v>936</v>
      </c>
      <c r="D111" s="22" t="s">
        <v>452</v>
      </c>
      <c r="E111" s="304"/>
      <c r="F111" s="304"/>
      <c r="G111" s="68"/>
      <c r="H111" s="25">
        <f t="shared" si="1"/>
        <v>0</v>
      </c>
      <c r="I111" s="134"/>
      <c r="J111" s="341"/>
      <c r="K111" s="350" t="e">
        <f t="shared" si="2"/>
        <v>#REF!</v>
      </c>
      <c r="L111" s="343"/>
      <c r="M111" s="344"/>
    </row>
    <row r="112" spans="2:13" hidden="1">
      <c r="B112" s="62"/>
      <c r="C112" s="14"/>
      <c r="D112" s="15"/>
      <c r="E112" s="305"/>
      <c r="F112" s="305"/>
      <c r="G112" s="68"/>
      <c r="H112" s="25" t="str">
        <f t="shared" si="1"/>
        <v/>
      </c>
      <c r="I112" s="134"/>
      <c r="J112" s="341"/>
      <c r="K112" s="350" t="e">
        <f t="shared" si="2"/>
        <v>#REF!</v>
      </c>
      <c r="L112" s="343" t="str">
        <f t="shared" ref="L112:L117" si="3">IF(F112="","",IF(SUM(H112)=0,"",K112/H112))</f>
        <v/>
      </c>
      <c r="M112" s="344"/>
    </row>
    <row r="113" spans="2:13" hidden="1">
      <c r="B113" s="92" t="s">
        <v>313</v>
      </c>
      <c r="C113" s="14" t="s">
        <v>956</v>
      </c>
      <c r="D113" s="22" t="s">
        <v>452</v>
      </c>
      <c r="E113" s="305"/>
      <c r="F113" s="305"/>
      <c r="G113" s="16"/>
      <c r="H113" s="25">
        <f t="shared" si="1"/>
        <v>0</v>
      </c>
      <c r="I113" s="134"/>
      <c r="J113" s="341"/>
      <c r="K113" s="350"/>
      <c r="L113" s="343" t="str">
        <f t="shared" si="3"/>
        <v/>
      </c>
      <c r="M113" s="344"/>
    </row>
    <row r="114" spans="2:13" hidden="1">
      <c r="B114" s="50"/>
      <c r="C114" s="14"/>
      <c r="D114" s="15"/>
      <c r="E114" s="305"/>
      <c r="F114" s="305"/>
      <c r="G114" s="16"/>
      <c r="H114" s="25" t="str">
        <f t="shared" si="1"/>
        <v/>
      </c>
      <c r="I114" s="348"/>
      <c r="J114" s="349"/>
      <c r="K114" s="350"/>
      <c r="L114" s="351" t="str">
        <f t="shared" si="3"/>
        <v/>
      </c>
    </row>
    <row r="115" spans="2:13" ht="25.5" hidden="1">
      <c r="B115" s="50" t="s">
        <v>961</v>
      </c>
      <c r="C115" s="148" t="s">
        <v>962</v>
      </c>
      <c r="D115" s="15"/>
      <c r="E115" s="305"/>
      <c r="F115" s="305"/>
      <c r="G115" s="16"/>
      <c r="H115" s="25" t="str">
        <f t="shared" si="1"/>
        <v/>
      </c>
      <c r="L115" s="352" t="str">
        <f t="shared" si="3"/>
        <v/>
      </c>
    </row>
    <row r="116" spans="2:13" hidden="1">
      <c r="B116" s="50"/>
      <c r="C116" s="14"/>
      <c r="D116" s="15"/>
      <c r="E116" s="305"/>
      <c r="F116" s="305"/>
      <c r="G116" s="16"/>
      <c r="H116" s="25" t="str">
        <f t="shared" si="1"/>
        <v/>
      </c>
      <c r="L116" s="352" t="str">
        <f t="shared" si="3"/>
        <v/>
      </c>
    </row>
    <row r="117" spans="2:13" hidden="1">
      <c r="B117" s="62" t="s">
        <v>311</v>
      </c>
      <c r="C117" s="14" t="s">
        <v>936</v>
      </c>
      <c r="D117" s="22" t="s">
        <v>452</v>
      </c>
      <c r="E117" s="305"/>
      <c r="F117" s="305"/>
      <c r="G117" s="16"/>
      <c r="H117" s="25">
        <f t="shared" si="1"/>
        <v>0</v>
      </c>
      <c r="L117" s="352" t="str">
        <f t="shared" si="3"/>
        <v/>
      </c>
    </row>
    <row r="118" spans="2:13" hidden="1">
      <c r="B118" s="62"/>
      <c r="C118" s="14"/>
      <c r="D118" s="15"/>
      <c r="E118" s="304"/>
      <c r="F118" s="304"/>
      <c r="G118" s="16"/>
      <c r="H118" s="25" t="str">
        <f t="shared" si="1"/>
        <v/>
      </c>
    </row>
    <row r="119" spans="2:13" hidden="1">
      <c r="B119" s="92" t="s">
        <v>313</v>
      </c>
      <c r="C119" s="14" t="s">
        <v>956</v>
      </c>
      <c r="D119" s="22" t="s">
        <v>452</v>
      </c>
      <c r="E119" s="304"/>
      <c r="F119" s="304"/>
      <c r="G119" s="24"/>
      <c r="H119" s="25">
        <f t="shared" si="1"/>
        <v>0</v>
      </c>
    </row>
    <row r="120" spans="2:13" hidden="1">
      <c r="B120" s="62"/>
      <c r="C120" s="14"/>
      <c r="D120" s="15"/>
      <c r="E120" s="368"/>
      <c r="F120" s="304"/>
      <c r="G120" s="395"/>
      <c r="H120" s="25" t="str">
        <f t="shared" si="1"/>
        <v/>
      </c>
    </row>
    <row r="121" spans="2:13" hidden="1">
      <c r="B121" s="50" t="s">
        <v>963</v>
      </c>
      <c r="C121" s="14" t="s">
        <v>964</v>
      </c>
      <c r="D121" s="22"/>
      <c r="E121" s="387"/>
      <c r="F121" s="412"/>
      <c r="G121" s="396"/>
      <c r="H121" s="25" t="str">
        <f t="shared" si="1"/>
        <v/>
      </c>
    </row>
    <row r="122" spans="2:13" hidden="1">
      <c r="B122" s="62"/>
      <c r="C122" s="14"/>
      <c r="D122" s="15"/>
      <c r="E122" s="378"/>
      <c r="F122" s="328"/>
      <c r="G122" s="395"/>
      <c r="H122" s="25" t="str">
        <f t="shared" si="1"/>
        <v/>
      </c>
    </row>
    <row r="123" spans="2:13" hidden="1">
      <c r="B123" s="50" t="s">
        <v>965</v>
      </c>
      <c r="C123" s="148" t="s">
        <v>966</v>
      </c>
      <c r="D123" s="22" t="s">
        <v>452</v>
      </c>
      <c r="E123" s="388"/>
      <c r="F123" s="65"/>
      <c r="G123" s="397"/>
      <c r="H123" s="25">
        <f t="shared" si="1"/>
        <v>0</v>
      </c>
    </row>
    <row r="124" spans="2:13" hidden="1">
      <c r="B124" s="50"/>
      <c r="C124" s="14"/>
      <c r="D124" s="15"/>
      <c r="E124" s="379"/>
      <c r="F124" s="328"/>
      <c r="G124" s="397"/>
      <c r="H124" s="25" t="str">
        <f t="shared" si="1"/>
        <v/>
      </c>
    </row>
    <row r="125" spans="2:13" hidden="1">
      <c r="B125" s="50" t="s">
        <v>967</v>
      </c>
      <c r="C125" s="148" t="s">
        <v>968</v>
      </c>
      <c r="D125" s="22" t="s">
        <v>452</v>
      </c>
      <c r="E125" s="378"/>
      <c r="F125" s="328"/>
      <c r="G125" s="398"/>
      <c r="H125" s="25">
        <f t="shared" si="1"/>
        <v>0</v>
      </c>
    </row>
    <row r="126" spans="2:13" hidden="1">
      <c r="B126" s="50"/>
      <c r="C126" s="148"/>
      <c r="D126" s="22"/>
      <c r="E126" s="381"/>
      <c r="F126" s="409"/>
      <c r="G126" s="398"/>
      <c r="H126" s="25"/>
    </row>
    <row r="127" spans="2:13" hidden="1">
      <c r="B127" s="50"/>
      <c r="C127" s="148"/>
      <c r="D127" s="22"/>
      <c r="E127" s="381"/>
      <c r="F127" s="409"/>
      <c r="G127" s="398"/>
      <c r="H127" s="25"/>
    </row>
    <row r="128" spans="2:13" hidden="1">
      <c r="B128" s="50"/>
      <c r="C128" s="148"/>
      <c r="D128" s="22"/>
      <c r="E128" s="366"/>
      <c r="F128" s="410"/>
      <c r="G128" s="398"/>
      <c r="H128" s="25"/>
    </row>
    <row r="129" spans="2:14" hidden="1">
      <c r="B129" s="50"/>
      <c r="C129" s="148"/>
      <c r="D129" s="22"/>
      <c r="E129" s="361"/>
      <c r="F129" s="411"/>
      <c r="G129" s="398"/>
      <c r="H129" s="25"/>
    </row>
    <row r="130" spans="2:14" hidden="1">
      <c r="B130" s="50"/>
      <c r="C130" s="148"/>
      <c r="D130" s="22"/>
      <c r="E130" s="367"/>
      <c r="F130" s="328"/>
      <c r="G130" s="398"/>
      <c r="H130" s="25"/>
    </row>
    <row r="131" spans="2:14" hidden="1">
      <c r="B131" s="50"/>
      <c r="C131" s="148"/>
      <c r="D131" s="359"/>
      <c r="E131" s="328"/>
      <c r="F131" s="399"/>
      <c r="G131" s="398"/>
      <c r="H131" s="25"/>
    </row>
    <row r="132" spans="2:14" hidden="1">
      <c r="B132" s="62"/>
      <c r="C132" s="14"/>
      <c r="D132" s="15"/>
      <c r="E132" s="315"/>
      <c r="F132" s="328"/>
      <c r="G132" s="397"/>
      <c r="H132" s="25" t="str">
        <f>IF(D132="","",F132*G132)</f>
        <v/>
      </c>
    </row>
    <row r="133" spans="2:14" s="28" customFormat="1" ht="20.100000000000001" hidden="1" customHeight="1">
      <c r="B133" s="151" t="str">
        <f>$B$11</f>
        <v>C3.3</v>
      </c>
      <c r="C133" s="30" t="s">
        <v>80</v>
      </c>
      <c r="D133" s="31"/>
      <c r="E133" s="400"/>
      <c r="F133" s="370"/>
      <c r="G133" s="31"/>
      <c r="H133" s="33">
        <f>SUM(H77:H132)</f>
        <v>357</v>
      </c>
      <c r="I133" s="321"/>
      <c r="J133" s="324"/>
      <c r="K133" s="324"/>
      <c r="L133" s="324"/>
      <c r="M133" s="301"/>
      <c r="N133" s="34"/>
    </row>
    <row r="134" spans="2:14" hidden="1">
      <c r="B134" s="661" t="str">
        <f>Client1</f>
        <v>Province of KwaZulu-Natal</v>
      </c>
      <c r="C134" s="661"/>
      <c r="D134" s="661"/>
      <c r="F134" s="659" t="str">
        <f>"Contract No. "&amp;ContractNo</f>
        <v>Contract No. ZNB02213/0000/00/HOD/INF/23/T</v>
      </c>
      <c r="G134" s="659"/>
      <c r="H134" s="659"/>
    </row>
    <row r="135" spans="2:14" hidden="1">
      <c r="B135" s="661" t="str">
        <f>Client2</f>
        <v>Department of Transport</v>
      </c>
      <c r="C135" s="661"/>
      <c r="D135" s="661"/>
      <c r="F135" s="659"/>
      <c r="G135" s="659"/>
      <c r="H135" s="659"/>
    </row>
    <row r="136" spans="2:14" hidden="1">
      <c r="B136" s="662"/>
      <c r="C136" s="662"/>
      <c r="D136" s="662"/>
      <c r="F136" s="660"/>
      <c r="G136" s="660"/>
      <c r="H136" s="660"/>
    </row>
    <row r="137" spans="2:14" hidden="1">
      <c r="B137" s="670" t="s">
        <v>148</v>
      </c>
      <c r="C137" s="671"/>
      <c r="D137" s="671"/>
      <c r="E137" s="671"/>
      <c r="F137" s="671"/>
      <c r="G137" s="671"/>
      <c r="H137" s="673" t="str">
        <f>$H$5</f>
        <v>CHAPTER C3.3</v>
      </c>
      <c r="N137" s="6"/>
    </row>
    <row r="138" spans="2:14" hidden="1">
      <c r="B138" s="663" t="str">
        <f>ContractDescription</f>
        <v>THE CONSTRUCTION OF MKUZE RIVER BRIDGE NO.3801 AT KM 27+440 ON MAIN ROAD P52-3 IN ZULULAND UNDER EMPANGENI REGION.</v>
      </c>
      <c r="C138" s="664"/>
      <c r="D138" s="664"/>
      <c r="E138" s="664"/>
      <c r="F138" s="664"/>
      <c r="G138" s="664"/>
      <c r="H138" s="659"/>
      <c r="N138" s="8"/>
    </row>
    <row r="139" spans="2:14" hidden="1">
      <c r="B139" s="663"/>
      <c r="C139" s="664"/>
      <c r="D139" s="664"/>
      <c r="E139" s="664"/>
      <c r="F139" s="664"/>
      <c r="G139" s="664"/>
      <c r="H139" s="659"/>
      <c r="N139" s="8"/>
    </row>
    <row r="140" spans="2:14" hidden="1">
      <c r="B140" s="665"/>
      <c r="C140" s="666"/>
      <c r="D140" s="666"/>
      <c r="E140" s="666"/>
      <c r="F140" s="666"/>
      <c r="G140" s="666"/>
      <c r="H140" s="660"/>
      <c r="N140" s="8"/>
    </row>
    <row r="141" spans="2:14" s="9" customFormat="1" ht="24.95" hidden="1" customHeight="1">
      <c r="B141" s="76" t="s">
        <v>49</v>
      </c>
      <c r="C141" s="11" t="s">
        <v>50</v>
      </c>
      <c r="D141" s="11" t="s">
        <v>51</v>
      </c>
      <c r="E141" s="311"/>
      <c r="F141" s="304"/>
      <c r="G141" s="11" t="s">
        <v>54</v>
      </c>
      <c r="H141" s="11" t="s">
        <v>55</v>
      </c>
      <c r="I141" s="321"/>
      <c r="J141" s="324"/>
      <c r="K141" s="324"/>
      <c r="L141" s="324"/>
      <c r="M141" s="301"/>
      <c r="N141" s="12"/>
    </row>
    <row r="142" spans="2:14" s="28" customFormat="1" ht="20.100000000000001" hidden="1" customHeight="1">
      <c r="B142" s="82"/>
      <c r="C142" s="30" t="s">
        <v>149</v>
      </c>
      <c r="D142" s="31"/>
      <c r="E142" s="400"/>
      <c r="F142" s="370"/>
      <c r="G142" s="31"/>
      <c r="H142" s="33">
        <f>H133</f>
        <v>357</v>
      </c>
      <c r="I142" s="321"/>
      <c r="J142" s="324"/>
      <c r="K142" s="324"/>
      <c r="L142" s="324"/>
      <c r="M142" s="301"/>
      <c r="N142" s="34"/>
    </row>
    <row r="143" spans="2:14" hidden="1">
      <c r="B143" s="62"/>
      <c r="C143" s="14"/>
      <c r="D143" s="15"/>
      <c r="F143" s="304"/>
      <c r="G143" s="66"/>
      <c r="H143" s="25"/>
    </row>
    <row r="144" spans="2:14" hidden="1">
      <c r="B144" s="50" t="s">
        <v>969</v>
      </c>
      <c r="C144" s="14" t="s">
        <v>970</v>
      </c>
      <c r="D144" s="22" t="s">
        <v>452</v>
      </c>
      <c r="F144" s="304"/>
      <c r="G144" s="63"/>
      <c r="H144" s="25">
        <f t="shared" ref="H144:H186" si="4">IF(D144="","",F144*G144)</f>
        <v>0</v>
      </c>
    </row>
    <row r="145" spans="2:8" hidden="1">
      <c r="B145" s="62"/>
      <c r="C145" s="14"/>
      <c r="D145" s="15"/>
      <c r="F145" s="306"/>
      <c r="G145" s="66"/>
      <c r="H145" s="25" t="str">
        <f t="shared" si="4"/>
        <v/>
      </c>
    </row>
    <row r="146" spans="2:8" ht="25.5" hidden="1">
      <c r="B146" s="50" t="s">
        <v>971</v>
      </c>
      <c r="C146" s="14" t="s">
        <v>972</v>
      </c>
      <c r="D146" s="22" t="s">
        <v>452</v>
      </c>
      <c r="F146" s="304"/>
      <c r="G146" s="16"/>
      <c r="H146" s="25">
        <f t="shared" si="4"/>
        <v>0</v>
      </c>
    </row>
    <row r="147" spans="2:8" hidden="1">
      <c r="B147" s="62"/>
      <c r="C147" s="14"/>
      <c r="D147" s="15"/>
      <c r="F147" s="304"/>
      <c r="G147" s="16"/>
      <c r="H147" s="25" t="str">
        <f t="shared" si="4"/>
        <v/>
      </c>
    </row>
    <row r="148" spans="2:8" hidden="1">
      <c r="B148" s="50" t="s">
        <v>311</v>
      </c>
      <c r="C148" s="14" t="s">
        <v>535</v>
      </c>
      <c r="D148" s="22" t="s">
        <v>452</v>
      </c>
      <c r="F148" s="304"/>
      <c r="G148" s="68"/>
      <c r="H148" s="25">
        <f t="shared" si="4"/>
        <v>0</v>
      </c>
    </row>
    <row r="149" spans="2:8" hidden="1">
      <c r="B149" s="62"/>
      <c r="C149" s="14"/>
      <c r="D149" s="15"/>
      <c r="F149" s="304"/>
      <c r="G149" s="68"/>
      <c r="H149" s="25" t="str">
        <f t="shared" si="4"/>
        <v/>
      </c>
    </row>
    <row r="150" spans="2:8" hidden="1">
      <c r="B150" s="50" t="s">
        <v>313</v>
      </c>
      <c r="C150" s="14" t="s">
        <v>973</v>
      </c>
      <c r="D150" s="22" t="s">
        <v>452</v>
      </c>
      <c r="F150" s="304"/>
      <c r="G150" s="63"/>
      <c r="H150" s="25">
        <f t="shared" si="4"/>
        <v>0</v>
      </c>
    </row>
    <row r="151" spans="2:8" hidden="1">
      <c r="B151" s="62"/>
      <c r="C151" s="14"/>
      <c r="D151" s="15"/>
      <c r="F151" s="304"/>
      <c r="G151" s="27"/>
      <c r="H151" s="25" t="str">
        <f t="shared" si="4"/>
        <v/>
      </c>
    </row>
    <row r="152" spans="2:8" hidden="1">
      <c r="B152" s="50" t="s">
        <v>321</v>
      </c>
      <c r="C152" s="14" t="s">
        <v>974</v>
      </c>
      <c r="D152" s="22" t="s">
        <v>452</v>
      </c>
      <c r="F152" s="304"/>
      <c r="G152" s="27"/>
      <c r="H152" s="25">
        <f t="shared" si="4"/>
        <v>0</v>
      </c>
    </row>
    <row r="153" spans="2:8" hidden="1">
      <c r="B153" s="62"/>
      <c r="C153" s="14"/>
      <c r="D153" s="15"/>
      <c r="F153" s="304"/>
      <c r="G153" s="27"/>
      <c r="H153" s="25" t="str">
        <f t="shared" si="4"/>
        <v/>
      </c>
    </row>
    <row r="154" spans="2:8" hidden="1">
      <c r="B154" s="50" t="s">
        <v>323</v>
      </c>
      <c r="C154" s="14" t="s">
        <v>539</v>
      </c>
      <c r="D154" s="22" t="s">
        <v>452</v>
      </c>
      <c r="F154" s="304"/>
      <c r="G154" s="68"/>
      <c r="H154" s="25">
        <f t="shared" si="4"/>
        <v>0</v>
      </c>
    </row>
    <row r="155" spans="2:8" hidden="1">
      <c r="B155" s="62"/>
      <c r="C155" s="14"/>
      <c r="D155" s="15"/>
      <c r="F155" s="304"/>
      <c r="G155" s="27"/>
      <c r="H155" s="25" t="str">
        <f t="shared" si="4"/>
        <v/>
      </c>
    </row>
    <row r="156" spans="2:8" hidden="1">
      <c r="B156" s="50" t="s">
        <v>540</v>
      </c>
      <c r="C156" s="14" t="s">
        <v>975</v>
      </c>
      <c r="D156" s="22" t="s">
        <v>452</v>
      </c>
      <c r="F156" s="304"/>
      <c r="G156" s="63"/>
      <c r="H156" s="25">
        <f t="shared" si="4"/>
        <v>0</v>
      </c>
    </row>
    <row r="157" spans="2:8" hidden="1">
      <c r="B157" s="62"/>
      <c r="C157" s="14"/>
      <c r="D157" s="15"/>
      <c r="F157" s="304"/>
      <c r="G157" s="16"/>
      <c r="H157" s="25" t="str">
        <f t="shared" si="4"/>
        <v/>
      </c>
    </row>
    <row r="158" spans="2:8" ht="51" hidden="1">
      <c r="B158" s="50" t="s">
        <v>976</v>
      </c>
      <c r="C158" s="14" t="s">
        <v>977</v>
      </c>
      <c r="D158" s="22" t="s">
        <v>452</v>
      </c>
      <c r="F158" s="304"/>
      <c r="G158" s="68"/>
      <c r="H158" s="25">
        <f t="shared" si="4"/>
        <v>0</v>
      </c>
    </row>
    <row r="159" spans="2:8" hidden="1">
      <c r="B159" s="62"/>
      <c r="C159" s="14"/>
      <c r="D159" s="15"/>
      <c r="F159" s="304"/>
      <c r="G159" s="68"/>
      <c r="H159" s="25" t="str">
        <f t="shared" si="4"/>
        <v/>
      </c>
    </row>
    <row r="160" spans="2:8" hidden="1">
      <c r="B160" s="50" t="s">
        <v>311</v>
      </c>
      <c r="C160" s="14" t="s">
        <v>535</v>
      </c>
      <c r="D160" s="22" t="s">
        <v>452</v>
      </c>
      <c r="F160" s="304"/>
      <c r="G160" s="68"/>
      <c r="H160" s="25">
        <f t="shared" si="4"/>
        <v>0</v>
      </c>
    </row>
    <row r="161" spans="2:8" hidden="1">
      <c r="B161" s="62"/>
      <c r="C161" s="14"/>
      <c r="D161" s="15"/>
      <c r="F161" s="304"/>
      <c r="G161" s="68"/>
      <c r="H161" s="25" t="str">
        <f t="shared" si="4"/>
        <v/>
      </c>
    </row>
    <row r="162" spans="2:8" hidden="1">
      <c r="B162" s="50" t="s">
        <v>313</v>
      </c>
      <c r="C162" s="14" t="s">
        <v>973</v>
      </c>
      <c r="D162" s="22" t="s">
        <v>452</v>
      </c>
      <c r="F162" s="304"/>
      <c r="G162" s="71"/>
      <c r="H162" s="25">
        <f t="shared" si="4"/>
        <v>0</v>
      </c>
    </row>
    <row r="163" spans="2:8" hidden="1">
      <c r="B163" s="62"/>
      <c r="C163" s="14"/>
      <c r="D163" s="15"/>
      <c r="F163" s="304"/>
      <c r="G163" s="68"/>
      <c r="H163" s="25" t="str">
        <f t="shared" si="4"/>
        <v/>
      </c>
    </row>
    <row r="164" spans="2:8" hidden="1">
      <c r="B164" s="50" t="s">
        <v>321</v>
      </c>
      <c r="C164" s="14" t="s">
        <v>974</v>
      </c>
      <c r="D164" s="22" t="s">
        <v>452</v>
      </c>
      <c r="F164" s="304"/>
      <c r="G164" s="68"/>
      <c r="H164" s="25">
        <f t="shared" si="4"/>
        <v>0</v>
      </c>
    </row>
    <row r="165" spans="2:8" hidden="1">
      <c r="B165" s="62"/>
      <c r="C165" s="14"/>
      <c r="D165" s="15"/>
      <c r="F165" s="304"/>
      <c r="G165" s="68"/>
      <c r="H165" s="25" t="str">
        <f t="shared" si="4"/>
        <v/>
      </c>
    </row>
    <row r="166" spans="2:8" hidden="1">
      <c r="B166" s="50" t="s">
        <v>323</v>
      </c>
      <c r="C166" s="14" t="s">
        <v>539</v>
      </c>
      <c r="D166" s="22" t="s">
        <v>452</v>
      </c>
      <c r="F166" s="304"/>
      <c r="G166" s="68"/>
      <c r="H166" s="25">
        <f t="shared" si="4"/>
        <v>0</v>
      </c>
    </row>
    <row r="167" spans="2:8" hidden="1">
      <c r="B167" s="62"/>
      <c r="C167" s="14"/>
      <c r="D167" s="15"/>
      <c r="F167" s="304"/>
      <c r="G167" s="68"/>
      <c r="H167" s="25" t="str">
        <f t="shared" si="4"/>
        <v/>
      </c>
    </row>
    <row r="168" spans="2:8" hidden="1">
      <c r="B168" s="50" t="s">
        <v>540</v>
      </c>
      <c r="C168" s="14" t="s">
        <v>975</v>
      </c>
      <c r="D168" s="22" t="s">
        <v>452</v>
      </c>
      <c r="F168" s="304"/>
      <c r="G168" s="68"/>
      <c r="H168" s="25">
        <f t="shared" si="4"/>
        <v>0</v>
      </c>
    </row>
    <row r="169" spans="2:8" hidden="1">
      <c r="B169" s="62"/>
      <c r="C169" s="780"/>
      <c r="D169" s="65"/>
      <c r="F169" s="304"/>
      <c r="G169" s="68"/>
      <c r="H169" s="25" t="str">
        <f t="shared" si="4"/>
        <v/>
      </c>
    </row>
    <row r="170" spans="2:8" ht="25.5" hidden="1">
      <c r="B170" s="50" t="s">
        <v>978</v>
      </c>
      <c r="C170" s="148" t="s">
        <v>979</v>
      </c>
      <c r="D170" s="65"/>
      <c r="F170" s="304"/>
      <c r="G170" s="68"/>
      <c r="H170" s="25" t="str">
        <f t="shared" si="4"/>
        <v/>
      </c>
    </row>
    <row r="171" spans="2:8" hidden="1">
      <c r="B171" s="62"/>
      <c r="C171" s="780"/>
      <c r="D171" s="65"/>
      <c r="F171" s="304"/>
      <c r="G171" s="68"/>
      <c r="H171" s="25" t="str">
        <f t="shared" si="4"/>
        <v/>
      </c>
    </row>
    <row r="172" spans="2:8" hidden="1">
      <c r="B172" s="62" t="s">
        <v>978</v>
      </c>
      <c r="C172" s="14" t="s">
        <v>980</v>
      </c>
      <c r="D172" s="22" t="s">
        <v>452</v>
      </c>
      <c r="F172" s="304"/>
      <c r="G172" s="68"/>
      <c r="H172" s="25">
        <f t="shared" si="4"/>
        <v>0</v>
      </c>
    </row>
    <row r="173" spans="2:8" hidden="1">
      <c r="B173" s="62"/>
      <c r="C173" s="14"/>
      <c r="D173" s="15"/>
      <c r="F173" s="304"/>
      <c r="G173" s="68"/>
      <c r="H173" s="25" t="str">
        <f t="shared" si="4"/>
        <v/>
      </c>
    </row>
    <row r="174" spans="2:8" hidden="1">
      <c r="B174" s="92" t="s">
        <v>981</v>
      </c>
      <c r="C174" s="14" t="s">
        <v>982</v>
      </c>
      <c r="D174" s="22" t="s">
        <v>452</v>
      </c>
      <c r="F174" s="304"/>
      <c r="G174" s="395"/>
      <c r="H174" s="25">
        <f t="shared" si="4"/>
        <v>0</v>
      </c>
    </row>
    <row r="175" spans="2:8" hidden="1">
      <c r="B175" s="50"/>
      <c r="C175" s="14"/>
      <c r="D175" s="15"/>
      <c r="F175" s="412"/>
      <c r="G175" s="395"/>
      <c r="H175" s="25" t="str">
        <f t="shared" si="4"/>
        <v/>
      </c>
    </row>
    <row r="176" spans="2:8" hidden="1">
      <c r="B176" s="92" t="s">
        <v>983</v>
      </c>
      <c r="C176" s="14" t="s">
        <v>984</v>
      </c>
      <c r="D176" s="22" t="s">
        <v>452</v>
      </c>
      <c r="F176" s="328"/>
      <c r="G176" s="395"/>
      <c r="H176" s="25">
        <f t="shared" si="4"/>
        <v>0</v>
      </c>
    </row>
    <row r="177" spans="2:8" hidden="1">
      <c r="B177" s="50"/>
      <c r="C177" s="14"/>
      <c r="D177" s="15"/>
      <c r="F177" s="65"/>
      <c r="G177" s="395"/>
      <c r="H177" s="25" t="str">
        <f t="shared" si="4"/>
        <v/>
      </c>
    </row>
    <row r="178" spans="2:8" ht="25.5" hidden="1">
      <c r="B178" s="50" t="s">
        <v>985</v>
      </c>
      <c r="C178" s="14" t="s">
        <v>986</v>
      </c>
      <c r="D178" s="22" t="s">
        <v>452</v>
      </c>
      <c r="F178" s="328"/>
      <c r="G178" s="395"/>
      <c r="H178" s="25">
        <f t="shared" si="4"/>
        <v>0</v>
      </c>
    </row>
    <row r="179" spans="2:8" hidden="1">
      <c r="B179" s="62"/>
      <c r="C179" s="14"/>
      <c r="D179" s="15"/>
      <c r="F179" s="328"/>
      <c r="G179" s="395"/>
      <c r="H179" s="25" t="str">
        <f t="shared" si="4"/>
        <v/>
      </c>
    </row>
    <row r="180" spans="2:8" ht="25.5" hidden="1">
      <c r="B180" s="50" t="s">
        <v>987</v>
      </c>
      <c r="C180" s="14" t="s">
        <v>988</v>
      </c>
      <c r="D180" s="22" t="s">
        <v>452</v>
      </c>
      <c r="F180" s="409"/>
      <c r="G180" s="401"/>
      <c r="H180" s="25">
        <f t="shared" si="4"/>
        <v>0</v>
      </c>
    </row>
    <row r="181" spans="2:8" hidden="1">
      <c r="B181" s="62"/>
      <c r="C181" s="14"/>
      <c r="D181" s="15"/>
      <c r="F181" s="409"/>
      <c r="G181" s="395"/>
      <c r="H181" s="25" t="str">
        <f t="shared" si="4"/>
        <v/>
      </c>
    </row>
    <row r="182" spans="2:8" ht="38.25" hidden="1">
      <c r="B182" s="50" t="s">
        <v>989</v>
      </c>
      <c r="C182" s="14" t="s">
        <v>990</v>
      </c>
      <c r="D182" s="22"/>
      <c r="F182" s="410"/>
      <c r="G182" s="396"/>
      <c r="H182" s="25" t="str">
        <f t="shared" si="4"/>
        <v/>
      </c>
    </row>
    <row r="183" spans="2:8" hidden="1">
      <c r="B183" s="62"/>
      <c r="C183" s="14"/>
      <c r="D183" s="15"/>
      <c r="F183" s="411"/>
      <c r="G183" s="395"/>
      <c r="H183" s="25" t="str">
        <f t="shared" si="4"/>
        <v/>
      </c>
    </row>
    <row r="184" spans="2:8" ht="38.25" hidden="1">
      <c r="B184" s="50" t="s">
        <v>991</v>
      </c>
      <c r="C184" s="14" t="s">
        <v>992</v>
      </c>
      <c r="D184" s="22" t="s">
        <v>452</v>
      </c>
      <c r="F184" s="328"/>
      <c r="G184" s="397"/>
      <c r="H184" s="25">
        <f t="shared" si="4"/>
        <v>0</v>
      </c>
    </row>
    <row r="185" spans="2:8" hidden="1">
      <c r="B185" s="50"/>
      <c r="C185" s="14"/>
      <c r="D185" s="15"/>
      <c r="F185" s="328"/>
      <c r="G185" s="397"/>
      <c r="H185" s="25" t="str">
        <f t="shared" si="4"/>
        <v/>
      </c>
    </row>
    <row r="186" spans="2:8" hidden="1">
      <c r="B186" s="50" t="s">
        <v>993</v>
      </c>
      <c r="C186" s="148" t="s">
        <v>994</v>
      </c>
      <c r="D186" s="22" t="s">
        <v>467</v>
      </c>
      <c r="F186" s="328"/>
      <c r="G186" s="398"/>
      <c r="H186" s="25">
        <f t="shared" si="4"/>
        <v>0</v>
      </c>
    </row>
    <row r="187" spans="2:8" hidden="1">
      <c r="B187" s="50"/>
      <c r="C187" s="148"/>
      <c r="D187" s="22"/>
      <c r="F187" s="304"/>
      <c r="G187" s="398"/>
      <c r="H187" s="25"/>
    </row>
    <row r="188" spans="2:8" hidden="1">
      <c r="B188" s="50"/>
      <c r="C188" s="148"/>
      <c r="D188" s="22"/>
      <c r="F188" s="304"/>
      <c r="G188" s="398"/>
      <c r="H188" s="25"/>
    </row>
    <row r="189" spans="2:8" hidden="1">
      <c r="B189" s="50"/>
      <c r="C189" s="148"/>
      <c r="D189" s="22"/>
      <c r="F189" s="304"/>
      <c r="G189" s="398"/>
      <c r="H189" s="25"/>
    </row>
    <row r="190" spans="2:8" hidden="1">
      <c r="B190" s="50"/>
      <c r="C190" s="148"/>
      <c r="D190" s="22"/>
      <c r="F190" s="304"/>
      <c r="G190" s="398"/>
      <c r="H190" s="25"/>
    </row>
    <row r="191" spans="2:8" hidden="1">
      <c r="B191" s="50"/>
      <c r="C191" s="148"/>
      <c r="D191" s="22"/>
      <c r="F191" s="304"/>
      <c r="G191" s="398"/>
      <c r="H191" s="25"/>
    </row>
    <row r="192" spans="2:8" hidden="1">
      <c r="B192" s="50"/>
      <c r="C192" s="148"/>
      <c r="D192" s="22"/>
      <c r="F192" s="304"/>
      <c r="G192" s="398"/>
      <c r="H192" s="25"/>
    </row>
    <row r="193" spans="2:14" hidden="1">
      <c r="B193" s="62"/>
      <c r="C193" s="14"/>
      <c r="D193" s="15"/>
      <c r="F193" s="304"/>
      <c r="G193" s="66"/>
      <c r="H193" s="25" t="str">
        <f>IF(D193="","",F193*G193)</f>
        <v/>
      </c>
    </row>
    <row r="194" spans="2:14" s="28" customFormat="1" ht="20.100000000000001" hidden="1" customHeight="1">
      <c r="B194" s="151" t="str">
        <f>$B$11</f>
        <v>C3.3</v>
      </c>
      <c r="C194" s="30" t="s">
        <v>80</v>
      </c>
      <c r="D194" s="31"/>
      <c r="E194" s="400"/>
      <c r="F194" s="370"/>
      <c r="G194" s="31"/>
      <c r="H194" s="33">
        <f>SUM(H142:H193)</f>
        <v>357</v>
      </c>
      <c r="I194" s="321"/>
      <c r="J194" s="324"/>
      <c r="K194" s="324"/>
      <c r="L194" s="324"/>
      <c r="M194" s="301"/>
      <c r="N194" s="34"/>
    </row>
    <row r="195" spans="2:14" hidden="1">
      <c r="B195" s="661" t="str">
        <f>Client1</f>
        <v>Province of KwaZulu-Natal</v>
      </c>
      <c r="C195" s="661"/>
      <c r="D195" s="661"/>
      <c r="F195" s="659" t="str">
        <f>"Contract No. "&amp;ContractNo</f>
        <v>Contract No. ZNB02213/0000/00/HOD/INF/23/T</v>
      </c>
      <c r="G195" s="659"/>
      <c r="H195" s="659"/>
    </row>
    <row r="196" spans="2:14" hidden="1">
      <c r="B196" s="661" t="str">
        <f>Client2</f>
        <v>Department of Transport</v>
      </c>
      <c r="C196" s="661"/>
      <c r="D196" s="661"/>
      <c r="F196" s="659"/>
      <c r="G196" s="659"/>
      <c r="H196" s="659"/>
    </row>
    <row r="197" spans="2:14" hidden="1">
      <c r="B197" s="662"/>
      <c r="C197" s="662"/>
      <c r="D197" s="662"/>
      <c r="F197" s="660"/>
      <c r="G197" s="660"/>
      <c r="H197" s="660"/>
    </row>
    <row r="198" spans="2:14" hidden="1">
      <c r="B198" s="670" t="s">
        <v>148</v>
      </c>
      <c r="C198" s="671"/>
      <c r="D198" s="671"/>
      <c r="E198" s="671"/>
      <c r="F198" s="671"/>
      <c r="G198" s="671"/>
      <c r="H198" s="673" t="str">
        <f>$H$5</f>
        <v>CHAPTER C3.3</v>
      </c>
      <c r="N198" s="6"/>
    </row>
    <row r="199" spans="2:14" hidden="1">
      <c r="B199" s="663" t="str">
        <f>ContractDescription</f>
        <v>THE CONSTRUCTION OF MKUZE RIVER BRIDGE NO.3801 AT KM 27+440 ON MAIN ROAD P52-3 IN ZULULAND UNDER EMPANGENI REGION.</v>
      </c>
      <c r="C199" s="664"/>
      <c r="D199" s="664"/>
      <c r="E199" s="664"/>
      <c r="F199" s="664"/>
      <c r="G199" s="664"/>
      <c r="H199" s="659"/>
      <c r="N199" s="8"/>
    </row>
    <row r="200" spans="2:14" hidden="1">
      <c r="B200" s="663"/>
      <c r="C200" s="664"/>
      <c r="D200" s="664"/>
      <c r="E200" s="664"/>
      <c r="F200" s="664"/>
      <c r="G200" s="664"/>
      <c r="H200" s="659"/>
      <c r="N200" s="8"/>
    </row>
    <row r="201" spans="2:14" hidden="1">
      <c r="B201" s="665"/>
      <c r="C201" s="666"/>
      <c r="D201" s="666"/>
      <c r="E201" s="666"/>
      <c r="F201" s="666"/>
      <c r="G201" s="666"/>
      <c r="H201" s="660"/>
      <c r="N201" s="8"/>
    </row>
    <row r="202" spans="2:14" s="9" customFormat="1" ht="24.95" hidden="1" customHeight="1">
      <c r="B202" s="76" t="s">
        <v>49</v>
      </c>
      <c r="C202" s="11" t="s">
        <v>50</v>
      </c>
      <c r="D202" s="11" t="s">
        <v>51</v>
      </c>
      <c r="E202" s="311"/>
      <c r="F202" s="304"/>
      <c r="G202" s="11" t="s">
        <v>54</v>
      </c>
      <c r="H202" s="11" t="s">
        <v>55</v>
      </c>
      <c r="I202" s="321"/>
      <c r="J202" s="324"/>
      <c r="K202" s="324"/>
      <c r="L202" s="324"/>
      <c r="M202" s="301"/>
      <c r="N202" s="12"/>
    </row>
    <row r="203" spans="2:14" s="28" customFormat="1" ht="20.100000000000001" hidden="1" customHeight="1">
      <c r="B203" s="82"/>
      <c r="C203" s="30" t="s">
        <v>149</v>
      </c>
      <c r="D203" s="31"/>
      <c r="E203" s="400"/>
      <c r="F203" s="370"/>
      <c r="G203" s="31"/>
      <c r="H203" s="33">
        <f>H194</f>
        <v>357</v>
      </c>
      <c r="I203" s="321"/>
      <c r="J203" s="324"/>
      <c r="K203" s="324"/>
      <c r="L203" s="324"/>
      <c r="M203" s="301"/>
      <c r="N203" s="34"/>
    </row>
    <row r="204" spans="2:14" hidden="1">
      <c r="B204" s="62"/>
      <c r="C204" s="14"/>
      <c r="D204" s="15"/>
      <c r="F204" s="304"/>
      <c r="G204" s="66"/>
      <c r="H204" s="25"/>
    </row>
    <row r="205" spans="2:14" ht="25.5" hidden="1">
      <c r="B205" s="50" t="s">
        <v>995</v>
      </c>
      <c r="C205" s="14" t="s">
        <v>996</v>
      </c>
      <c r="D205" s="22" t="s">
        <v>452</v>
      </c>
      <c r="F205" s="304"/>
      <c r="G205" s="63"/>
      <c r="H205" s="25">
        <f t="shared" ref="H205:H246" si="5">IF(D205="","",F205*G205)</f>
        <v>0</v>
      </c>
    </row>
    <row r="206" spans="2:14" hidden="1">
      <c r="B206" s="62"/>
      <c r="C206" s="14"/>
      <c r="D206" s="15"/>
      <c r="F206" s="304"/>
      <c r="G206" s="66"/>
      <c r="H206" s="25" t="str">
        <f t="shared" si="5"/>
        <v/>
      </c>
    </row>
    <row r="207" spans="2:14" ht="25.5" hidden="1">
      <c r="B207" s="50" t="s">
        <v>997</v>
      </c>
      <c r="C207" s="14" t="s">
        <v>998</v>
      </c>
      <c r="D207" s="22" t="s">
        <v>452</v>
      </c>
      <c r="F207" s="304"/>
      <c r="G207" s="16"/>
      <c r="H207" s="25">
        <f t="shared" si="5"/>
        <v>0</v>
      </c>
    </row>
    <row r="208" spans="2:14" hidden="1">
      <c r="B208" s="62"/>
      <c r="C208" s="14"/>
      <c r="D208" s="15"/>
      <c r="F208" s="304"/>
      <c r="G208" s="16"/>
      <c r="H208" s="25" t="str">
        <f t="shared" si="5"/>
        <v/>
      </c>
    </row>
    <row r="209" spans="2:8" ht="25.5" hidden="1">
      <c r="B209" s="50" t="s">
        <v>999</v>
      </c>
      <c r="C209" s="14" t="s">
        <v>1000</v>
      </c>
      <c r="D209" s="22" t="s">
        <v>452</v>
      </c>
      <c r="F209" s="304"/>
      <c r="G209" s="68"/>
      <c r="H209" s="25">
        <f t="shared" si="5"/>
        <v>0</v>
      </c>
    </row>
    <row r="210" spans="2:8" hidden="1">
      <c r="B210" s="62"/>
      <c r="C210" s="14"/>
      <c r="D210" s="15"/>
      <c r="F210" s="304"/>
      <c r="G210" s="68"/>
      <c r="H210" s="25" t="str">
        <f t="shared" si="5"/>
        <v/>
      </c>
    </row>
    <row r="211" spans="2:8" ht="25.5" hidden="1">
      <c r="B211" s="50" t="s">
        <v>1001</v>
      </c>
      <c r="C211" s="14" t="s">
        <v>1002</v>
      </c>
      <c r="D211" s="22" t="s">
        <v>1003</v>
      </c>
      <c r="F211" s="304"/>
      <c r="G211" s="63"/>
      <c r="H211" s="25">
        <f t="shared" si="5"/>
        <v>0</v>
      </c>
    </row>
    <row r="212" spans="2:8" hidden="1">
      <c r="B212" s="62"/>
      <c r="C212" s="14"/>
      <c r="D212" s="15"/>
      <c r="F212" s="304"/>
      <c r="G212" s="27"/>
      <c r="H212" s="25" t="str">
        <f t="shared" si="5"/>
        <v/>
      </c>
    </row>
    <row r="213" spans="2:8" hidden="1">
      <c r="B213" s="50" t="s">
        <v>1004</v>
      </c>
      <c r="C213" s="14" t="s">
        <v>1005</v>
      </c>
      <c r="D213" s="22" t="s">
        <v>452</v>
      </c>
      <c r="F213" s="304"/>
      <c r="G213" s="27"/>
      <c r="H213" s="25">
        <f t="shared" si="5"/>
        <v>0</v>
      </c>
    </row>
    <row r="214" spans="2:8" hidden="1">
      <c r="B214" s="62"/>
      <c r="C214" s="14"/>
      <c r="D214" s="15"/>
      <c r="F214" s="304"/>
      <c r="G214" s="27"/>
      <c r="H214" s="25" t="str">
        <f t="shared" si="5"/>
        <v/>
      </c>
    </row>
    <row r="215" spans="2:8" hidden="1">
      <c r="B215" s="50" t="s">
        <v>1006</v>
      </c>
      <c r="C215" s="14" t="s">
        <v>1007</v>
      </c>
      <c r="D215" s="22" t="s">
        <v>452</v>
      </c>
      <c r="F215" s="304"/>
      <c r="G215" s="68"/>
      <c r="H215" s="25">
        <f t="shared" si="5"/>
        <v>0</v>
      </c>
    </row>
    <row r="216" spans="2:8" hidden="1">
      <c r="B216" s="62"/>
      <c r="C216" s="14"/>
      <c r="D216" s="15"/>
      <c r="F216" s="304"/>
      <c r="G216" s="27"/>
      <c r="H216" s="25" t="str">
        <f t="shared" si="5"/>
        <v/>
      </c>
    </row>
    <row r="217" spans="2:8" hidden="1">
      <c r="B217" s="50" t="s">
        <v>1006</v>
      </c>
      <c r="C217" s="14" t="s">
        <v>1008</v>
      </c>
      <c r="D217" s="22" t="s">
        <v>452</v>
      </c>
      <c r="F217" s="304"/>
      <c r="G217" s="63"/>
      <c r="H217" s="25">
        <f t="shared" si="5"/>
        <v>0</v>
      </c>
    </row>
    <row r="218" spans="2:8" hidden="1">
      <c r="B218" s="62"/>
      <c r="C218" s="14"/>
      <c r="D218" s="15"/>
      <c r="F218" s="304"/>
      <c r="G218" s="16"/>
      <c r="H218" s="25" t="str">
        <f t="shared" si="5"/>
        <v/>
      </c>
    </row>
    <row r="219" spans="2:8" ht="38.25" hidden="1">
      <c r="B219" s="50" t="s">
        <v>1009</v>
      </c>
      <c r="C219" s="14" t="s">
        <v>1010</v>
      </c>
      <c r="D219" s="22" t="s">
        <v>335</v>
      </c>
      <c r="F219" s="304"/>
      <c r="G219" s="68"/>
      <c r="H219" s="25">
        <f t="shared" si="5"/>
        <v>0</v>
      </c>
    </row>
    <row r="220" spans="2:8" hidden="1">
      <c r="B220" s="62"/>
      <c r="C220" s="14"/>
      <c r="D220" s="15"/>
      <c r="F220" s="304"/>
      <c r="G220" s="68"/>
      <c r="H220" s="25" t="str">
        <f t="shared" si="5"/>
        <v/>
      </c>
    </row>
    <row r="221" spans="2:8" ht="25.5" hidden="1">
      <c r="B221" s="50" t="s">
        <v>1011</v>
      </c>
      <c r="C221" s="14" t="s">
        <v>1012</v>
      </c>
      <c r="D221" s="22"/>
      <c r="F221" s="304"/>
      <c r="G221" s="68"/>
      <c r="H221" s="25" t="str">
        <f t="shared" si="5"/>
        <v/>
      </c>
    </row>
    <row r="222" spans="2:8" hidden="1">
      <c r="B222" s="62"/>
      <c r="C222" s="14"/>
      <c r="D222" s="15"/>
      <c r="F222" s="304"/>
      <c r="G222" s="68"/>
      <c r="H222" s="25" t="str">
        <f t="shared" si="5"/>
        <v/>
      </c>
    </row>
    <row r="223" spans="2:8" ht="38.25" hidden="1">
      <c r="B223" s="50" t="s">
        <v>1013</v>
      </c>
      <c r="C223" s="14" t="s">
        <v>1014</v>
      </c>
      <c r="D223" s="22" t="s">
        <v>452</v>
      </c>
      <c r="F223" s="304"/>
      <c r="G223" s="71"/>
      <c r="H223" s="25">
        <f t="shared" si="5"/>
        <v>0</v>
      </c>
    </row>
    <row r="224" spans="2:8" hidden="1">
      <c r="B224" s="62"/>
      <c r="C224" s="14"/>
      <c r="D224" s="15"/>
      <c r="F224" s="304"/>
      <c r="G224" s="68"/>
      <c r="H224" s="25" t="str">
        <f t="shared" si="5"/>
        <v/>
      </c>
    </row>
    <row r="225" spans="2:8" ht="25.5" hidden="1">
      <c r="B225" s="50" t="s">
        <v>1015</v>
      </c>
      <c r="C225" s="14" t="s">
        <v>1016</v>
      </c>
      <c r="D225" s="22" t="s">
        <v>452</v>
      </c>
      <c r="F225" s="304"/>
      <c r="G225" s="68"/>
      <c r="H225" s="25">
        <f t="shared" si="5"/>
        <v>0</v>
      </c>
    </row>
    <row r="226" spans="2:8" hidden="1">
      <c r="B226" s="62"/>
      <c r="C226" s="14"/>
      <c r="D226" s="15"/>
      <c r="F226" s="304"/>
      <c r="G226" s="68"/>
      <c r="H226" s="25" t="str">
        <f t="shared" si="5"/>
        <v/>
      </c>
    </row>
    <row r="227" spans="2:8" hidden="1">
      <c r="B227" s="50" t="s">
        <v>1017</v>
      </c>
      <c r="C227" s="148" t="s">
        <v>1018</v>
      </c>
      <c r="D227" s="22"/>
      <c r="F227" s="304"/>
      <c r="G227" s="68"/>
      <c r="H227" s="25" t="str">
        <f t="shared" si="5"/>
        <v/>
      </c>
    </row>
    <row r="228" spans="2:8" hidden="1">
      <c r="B228" s="62"/>
      <c r="C228" s="14"/>
      <c r="D228" s="15"/>
      <c r="F228" s="304"/>
      <c r="G228" s="68"/>
      <c r="H228" s="25" t="str">
        <f t="shared" si="5"/>
        <v/>
      </c>
    </row>
    <row r="229" spans="2:8" hidden="1">
      <c r="B229" s="50" t="s">
        <v>1019</v>
      </c>
      <c r="C229" s="14" t="s">
        <v>1020</v>
      </c>
      <c r="D229" s="22" t="s">
        <v>1021</v>
      </c>
      <c r="F229" s="304"/>
      <c r="G229" s="68"/>
      <c r="H229" s="25">
        <f t="shared" si="5"/>
        <v>0</v>
      </c>
    </row>
    <row r="230" spans="2:8" hidden="1">
      <c r="B230" s="62"/>
      <c r="C230" s="780"/>
      <c r="D230" s="65"/>
      <c r="F230" s="304"/>
      <c r="G230" s="68"/>
      <c r="H230" s="25" t="str">
        <f t="shared" si="5"/>
        <v/>
      </c>
    </row>
    <row r="231" spans="2:8" ht="38.25" hidden="1">
      <c r="B231" s="50" t="s">
        <v>1022</v>
      </c>
      <c r="C231" s="14" t="s">
        <v>1023</v>
      </c>
      <c r="D231" s="22" t="s">
        <v>335</v>
      </c>
      <c r="F231" s="304"/>
      <c r="G231" s="68"/>
      <c r="H231" s="25">
        <f t="shared" si="5"/>
        <v>0</v>
      </c>
    </row>
    <row r="232" spans="2:8" hidden="1">
      <c r="B232" s="62"/>
      <c r="C232" s="780"/>
      <c r="D232" s="65"/>
      <c r="F232" s="304"/>
      <c r="G232" s="68"/>
      <c r="H232" s="25" t="str">
        <f t="shared" si="5"/>
        <v/>
      </c>
    </row>
    <row r="233" spans="2:8" hidden="1">
      <c r="B233" s="50" t="s">
        <v>1024</v>
      </c>
      <c r="C233" s="148" t="s">
        <v>1025</v>
      </c>
      <c r="D233" s="22"/>
      <c r="F233" s="304"/>
      <c r="G233" s="68"/>
      <c r="H233" s="25" t="str">
        <f t="shared" si="5"/>
        <v/>
      </c>
    </row>
    <row r="234" spans="2:8" hidden="1">
      <c r="B234" s="62"/>
      <c r="C234" s="14"/>
      <c r="D234" s="15"/>
      <c r="F234" s="304"/>
      <c r="G234" s="68"/>
      <c r="H234" s="25" t="str">
        <f t="shared" si="5"/>
        <v/>
      </c>
    </row>
    <row r="235" spans="2:8" hidden="1">
      <c r="B235" s="92" t="s">
        <v>1026</v>
      </c>
      <c r="C235" s="14" t="s">
        <v>1027</v>
      </c>
      <c r="D235" s="22" t="s">
        <v>69</v>
      </c>
      <c r="F235" s="304"/>
      <c r="G235" s="16"/>
      <c r="H235" s="25">
        <f t="shared" si="5"/>
        <v>0</v>
      </c>
    </row>
    <row r="236" spans="2:8" hidden="1">
      <c r="B236" s="50"/>
      <c r="C236" s="14"/>
      <c r="D236" s="15"/>
      <c r="F236" s="304"/>
      <c r="G236" s="16"/>
      <c r="H236" s="25" t="str">
        <f t="shared" si="5"/>
        <v/>
      </c>
    </row>
    <row r="237" spans="2:8" hidden="1">
      <c r="B237" s="50" t="s">
        <v>1028</v>
      </c>
      <c r="C237" s="14" t="s">
        <v>1029</v>
      </c>
      <c r="D237" s="22" t="s">
        <v>69</v>
      </c>
      <c r="F237" s="304"/>
      <c r="G237" s="16"/>
      <c r="H237" s="25">
        <f t="shared" si="5"/>
        <v>0</v>
      </c>
    </row>
    <row r="238" spans="2:8" hidden="1">
      <c r="B238" s="50"/>
      <c r="C238" s="14"/>
      <c r="D238" s="15"/>
      <c r="F238" s="304"/>
      <c r="G238" s="16"/>
      <c r="H238" s="25" t="str">
        <f t="shared" si="5"/>
        <v/>
      </c>
    </row>
    <row r="239" spans="2:8" ht="38.25" hidden="1">
      <c r="B239" s="50" t="s">
        <v>1030</v>
      </c>
      <c r="C239" s="14" t="s">
        <v>1031</v>
      </c>
      <c r="D239" s="22"/>
      <c r="F239" s="304"/>
      <c r="G239" s="395"/>
      <c r="H239" s="25" t="str">
        <f t="shared" si="5"/>
        <v/>
      </c>
    </row>
    <row r="240" spans="2:8" hidden="1">
      <c r="B240" s="62"/>
      <c r="C240" s="14"/>
      <c r="D240" s="15"/>
      <c r="F240" s="304"/>
      <c r="G240" s="395"/>
      <c r="H240" s="25" t="str">
        <f t="shared" si="5"/>
        <v/>
      </c>
    </row>
    <row r="241" spans="2:14" hidden="1">
      <c r="B241" s="50" t="s">
        <v>1032</v>
      </c>
      <c r="C241" s="14" t="s">
        <v>1033</v>
      </c>
      <c r="D241" s="22" t="s">
        <v>69</v>
      </c>
      <c r="F241" s="304"/>
      <c r="G241" s="401"/>
      <c r="H241" s="25">
        <f t="shared" si="5"/>
        <v>0</v>
      </c>
    </row>
    <row r="242" spans="2:14" hidden="1">
      <c r="B242" s="62"/>
      <c r="C242" s="14"/>
      <c r="D242" s="15"/>
      <c r="F242" s="412"/>
      <c r="G242" s="395"/>
      <c r="H242" s="25" t="str">
        <f t="shared" si="5"/>
        <v/>
      </c>
    </row>
    <row r="243" spans="2:14" hidden="1">
      <c r="B243" s="50" t="s">
        <v>1034</v>
      </c>
      <c r="C243" s="14" t="s">
        <v>1035</v>
      </c>
      <c r="D243" s="22" t="s">
        <v>1036</v>
      </c>
      <c r="F243" s="328"/>
      <c r="G243" s="396"/>
      <c r="H243" s="25">
        <f t="shared" si="5"/>
        <v>0</v>
      </c>
    </row>
    <row r="244" spans="2:14" hidden="1">
      <c r="B244" s="62"/>
      <c r="C244" s="14"/>
      <c r="D244" s="15"/>
      <c r="F244" s="328"/>
      <c r="G244" s="395"/>
      <c r="H244" s="25" t="str">
        <f t="shared" si="5"/>
        <v/>
      </c>
    </row>
    <row r="245" spans="2:14" hidden="1">
      <c r="B245" s="50" t="s">
        <v>1037</v>
      </c>
      <c r="C245" s="14" t="s">
        <v>1038</v>
      </c>
      <c r="D245" s="22" t="s">
        <v>1036</v>
      </c>
      <c r="F245" s="328"/>
      <c r="G245" s="397"/>
      <c r="H245" s="25">
        <f t="shared" si="5"/>
        <v>0</v>
      </c>
    </row>
    <row r="246" spans="2:14" hidden="1">
      <c r="B246" s="50"/>
      <c r="C246" s="14"/>
      <c r="D246" s="15"/>
      <c r="F246" s="328"/>
      <c r="G246" s="397"/>
      <c r="H246" s="25" t="str">
        <f t="shared" si="5"/>
        <v/>
      </c>
    </row>
    <row r="247" spans="2:14" hidden="1">
      <c r="B247" s="50"/>
      <c r="C247" s="148"/>
      <c r="D247" s="15"/>
      <c r="F247" s="328"/>
      <c r="G247" s="397"/>
      <c r="H247" s="25"/>
    </row>
    <row r="248" spans="2:14" hidden="1">
      <c r="B248" s="50"/>
      <c r="C248" s="148"/>
      <c r="D248" s="15"/>
      <c r="F248" s="328"/>
      <c r="G248" s="397"/>
      <c r="H248" s="25"/>
    </row>
    <row r="249" spans="2:14" hidden="1">
      <c r="B249" s="50"/>
      <c r="C249" s="148"/>
      <c r="D249" s="15"/>
      <c r="F249" s="328"/>
      <c r="G249" s="397"/>
      <c r="H249" s="25"/>
    </row>
    <row r="250" spans="2:14" hidden="1">
      <c r="B250" s="50"/>
      <c r="C250" s="148"/>
      <c r="D250" s="15"/>
      <c r="F250" s="328"/>
      <c r="G250" s="397"/>
      <c r="H250" s="25"/>
    </row>
    <row r="251" spans="2:14" hidden="1">
      <c r="B251" s="50"/>
      <c r="C251" s="148"/>
      <c r="D251" s="15"/>
      <c r="E251" s="357"/>
      <c r="F251" s="386"/>
      <c r="G251" s="397"/>
      <c r="H251" s="25"/>
    </row>
    <row r="252" spans="2:14" s="28" customFormat="1" ht="20.100000000000001" hidden="1" customHeight="1">
      <c r="B252" s="151" t="str">
        <f>$B$11</f>
        <v>C3.3</v>
      </c>
      <c r="C252" s="30" t="s">
        <v>80</v>
      </c>
      <c r="D252" s="31"/>
      <c r="E252" s="400"/>
      <c r="F252" s="413"/>
      <c r="G252" s="31"/>
      <c r="H252" s="33">
        <f>SUM(H203:H251)</f>
        <v>357</v>
      </c>
      <c r="I252" s="321"/>
      <c r="J252" s="324"/>
      <c r="K252" s="324"/>
      <c r="L252" s="324"/>
      <c r="M252" s="301"/>
      <c r="N252" s="34"/>
    </row>
    <row r="253" spans="2:14" hidden="1">
      <c r="B253" s="661" t="str">
        <f>Client1</f>
        <v>Province of KwaZulu-Natal</v>
      </c>
      <c r="C253" s="661"/>
      <c r="D253" s="661"/>
      <c r="F253" s="659" t="str">
        <f>"Contract No. "&amp;ContractNo</f>
        <v>Contract No. ZNB02213/0000/00/HOD/INF/23/T</v>
      </c>
      <c r="G253" s="659"/>
      <c r="H253" s="659"/>
    </row>
    <row r="254" spans="2:14" hidden="1">
      <c r="B254" s="661" t="str">
        <f>Client2</f>
        <v>Department of Transport</v>
      </c>
      <c r="C254" s="661"/>
      <c r="D254" s="661"/>
      <c r="F254" s="659"/>
      <c r="G254" s="659"/>
      <c r="H254" s="659"/>
    </row>
    <row r="255" spans="2:14" hidden="1">
      <c r="B255" s="662"/>
      <c r="C255" s="662"/>
      <c r="D255" s="662"/>
      <c r="F255" s="660"/>
      <c r="G255" s="660"/>
      <c r="H255" s="660"/>
    </row>
    <row r="256" spans="2:14" hidden="1">
      <c r="B256" s="670" t="s">
        <v>148</v>
      </c>
      <c r="C256" s="671"/>
      <c r="D256" s="671"/>
      <c r="E256" s="671"/>
      <c r="F256" s="671"/>
      <c r="G256" s="671"/>
      <c r="H256" s="673" t="str">
        <f>$H$5</f>
        <v>CHAPTER C3.3</v>
      </c>
      <c r="N256" s="6"/>
    </row>
    <row r="257" spans="2:14" hidden="1">
      <c r="B257" s="663" t="str">
        <f>ContractDescription</f>
        <v>THE CONSTRUCTION OF MKUZE RIVER BRIDGE NO.3801 AT KM 27+440 ON MAIN ROAD P52-3 IN ZULULAND UNDER EMPANGENI REGION.</v>
      </c>
      <c r="C257" s="664"/>
      <c r="D257" s="664"/>
      <c r="E257" s="664"/>
      <c r="F257" s="664"/>
      <c r="G257" s="664"/>
      <c r="H257" s="659"/>
      <c r="N257" s="8"/>
    </row>
    <row r="258" spans="2:14" hidden="1">
      <c r="B258" s="663"/>
      <c r="C258" s="664"/>
      <c r="D258" s="664"/>
      <c r="E258" s="664"/>
      <c r="F258" s="664"/>
      <c r="G258" s="664"/>
      <c r="H258" s="659"/>
      <c r="N258" s="8"/>
    </row>
    <row r="259" spans="2:14" hidden="1">
      <c r="B259" s="665"/>
      <c r="C259" s="666"/>
      <c r="D259" s="666"/>
      <c r="E259" s="666"/>
      <c r="F259" s="666"/>
      <c r="G259" s="666"/>
      <c r="H259" s="660"/>
      <c r="N259" s="8"/>
    </row>
    <row r="260" spans="2:14" s="9" customFormat="1" ht="24.95" hidden="1" customHeight="1">
      <c r="B260" s="76" t="s">
        <v>49</v>
      </c>
      <c r="C260" s="11" t="s">
        <v>50</v>
      </c>
      <c r="D260" s="11" t="s">
        <v>51</v>
      </c>
      <c r="E260" s="311"/>
      <c r="F260" s="385"/>
      <c r="G260" s="354" t="s">
        <v>54</v>
      </c>
      <c r="H260" s="11" t="s">
        <v>55</v>
      </c>
      <c r="I260" s="321"/>
      <c r="J260" s="324"/>
      <c r="K260" s="324"/>
      <c r="L260" s="324"/>
      <c r="M260" s="301"/>
      <c r="N260" s="12"/>
    </row>
    <row r="261" spans="2:14" s="28" customFormat="1" ht="20.100000000000001" hidden="1" customHeight="1">
      <c r="B261" s="82"/>
      <c r="C261" s="30" t="s">
        <v>149</v>
      </c>
      <c r="D261" s="31"/>
      <c r="E261" s="400"/>
      <c r="F261" s="414"/>
      <c r="G261" s="31"/>
      <c r="H261" s="33">
        <f>H252</f>
        <v>357</v>
      </c>
      <c r="I261" s="321"/>
      <c r="J261" s="324"/>
      <c r="K261" s="324"/>
      <c r="L261" s="324"/>
      <c r="M261" s="301"/>
      <c r="N261" s="34"/>
    </row>
    <row r="262" spans="2:14" hidden="1">
      <c r="B262" s="50"/>
      <c r="C262" s="148"/>
      <c r="D262" s="15"/>
      <c r="F262" s="328"/>
      <c r="G262" s="397"/>
      <c r="H262" s="25"/>
    </row>
    <row r="263" spans="2:14" hidden="1">
      <c r="B263" s="50" t="s">
        <v>1039</v>
      </c>
      <c r="C263" s="148" t="s">
        <v>1040</v>
      </c>
      <c r="D263" s="22"/>
      <c r="F263" s="328"/>
      <c r="G263" s="398"/>
      <c r="H263" s="25" t="str">
        <f t="shared" ref="H263:H299" si="6">IF(D263="","",F263*G263)</f>
        <v/>
      </c>
    </row>
    <row r="264" spans="2:14" hidden="1">
      <c r="B264" s="62"/>
      <c r="C264" s="14"/>
      <c r="D264" s="15"/>
      <c r="F264" s="328"/>
      <c r="G264" s="397"/>
      <c r="H264" s="25" t="str">
        <f t="shared" si="6"/>
        <v/>
      </c>
    </row>
    <row r="265" spans="2:14" ht="25.5" hidden="1">
      <c r="B265" s="50" t="s">
        <v>1041</v>
      </c>
      <c r="C265" s="14" t="s">
        <v>1042</v>
      </c>
      <c r="D265" s="22" t="s">
        <v>109</v>
      </c>
      <c r="F265" s="328"/>
      <c r="G265" s="396"/>
      <c r="H265" s="25">
        <f t="shared" si="6"/>
        <v>0</v>
      </c>
    </row>
    <row r="266" spans="2:14" hidden="1">
      <c r="B266" s="62"/>
      <c r="C266" s="14"/>
      <c r="D266" s="15"/>
      <c r="F266" s="328"/>
      <c r="G266" s="397"/>
      <c r="H266" s="25" t="str">
        <f t="shared" si="6"/>
        <v/>
      </c>
    </row>
    <row r="267" spans="2:14" ht="25.5" hidden="1">
      <c r="B267" s="50" t="s">
        <v>1043</v>
      </c>
      <c r="C267" s="14" t="s">
        <v>1044</v>
      </c>
      <c r="D267" s="22" t="s">
        <v>109</v>
      </c>
      <c r="F267" s="328"/>
      <c r="G267" s="395"/>
      <c r="H267" s="25">
        <f t="shared" si="6"/>
        <v>0</v>
      </c>
    </row>
    <row r="268" spans="2:14" hidden="1">
      <c r="B268" s="62"/>
      <c r="C268" s="14"/>
      <c r="D268" s="15"/>
      <c r="F268" s="328"/>
      <c r="G268" s="395"/>
      <c r="H268" s="25" t="str">
        <f t="shared" si="6"/>
        <v/>
      </c>
    </row>
    <row r="269" spans="2:14" hidden="1">
      <c r="B269" s="50" t="s">
        <v>1045</v>
      </c>
      <c r="C269" s="14" t="s">
        <v>1046</v>
      </c>
      <c r="D269" s="22"/>
      <c r="F269" s="328"/>
      <c r="G269" s="398"/>
      <c r="H269" s="25" t="str">
        <f t="shared" si="6"/>
        <v/>
      </c>
    </row>
    <row r="270" spans="2:14" hidden="1">
      <c r="B270" s="62"/>
      <c r="C270" s="14"/>
      <c r="D270" s="15"/>
      <c r="F270" s="328"/>
      <c r="G270" s="398"/>
      <c r="H270" s="25" t="str">
        <f t="shared" si="6"/>
        <v/>
      </c>
    </row>
    <row r="271" spans="2:14" ht="25.5" hidden="1">
      <c r="B271" s="50" t="s">
        <v>1047</v>
      </c>
      <c r="C271" s="14" t="s">
        <v>1048</v>
      </c>
      <c r="D271" s="22"/>
      <c r="F271" s="328"/>
      <c r="G271" s="396"/>
      <c r="H271" s="25" t="str">
        <f t="shared" si="6"/>
        <v/>
      </c>
    </row>
    <row r="272" spans="2:14" hidden="1">
      <c r="B272" s="62"/>
      <c r="C272" s="14"/>
      <c r="D272" s="15"/>
      <c r="F272" s="328"/>
      <c r="G272" s="402"/>
      <c r="H272" s="25" t="str">
        <f t="shared" si="6"/>
        <v/>
      </c>
    </row>
    <row r="273" spans="2:8" hidden="1">
      <c r="B273" s="50" t="s">
        <v>311</v>
      </c>
      <c r="C273" s="14" t="s">
        <v>1049</v>
      </c>
      <c r="D273" s="22" t="s">
        <v>109</v>
      </c>
      <c r="F273" s="328"/>
      <c r="G273" s="402"/>
      <c r="H273" s="25">
        <f t="shared" si="6"/>
        <v>0</v>
      </c>
    </row>
    <row r="274" spans="2:8" hidden="1">
      <c r="B274" s="62"/>
      <c r="C274" s="14"/>
      <c r="D274" s="15"/>
      <c r="F274" s="328"/>
      <c r="G274" s="402"/>
      <c r="H274" s="25" t="str">
        <f t="shared" si="6"/>
        <v/>
      </c>
    </row>
    <row r="275" spans="2:8" hidden="1">
      <c r="B275" s="50" t="s">
        <v>313</v>
      </c>
      <c r="C275" s="14" t="s">
        <v>1049</v>
      </c>
      <c r="D275" s="22" t="s">
        <v>109</v>
      </c>
      <c r="F275" s="328"/>
      <c r="G275" s="398"/>
      <c r="H275" s="25">
        <f t="shared" si="6"/>
        <v>0</v>
      </c>
    </row>
    <row r="276" spans="2:8" hidden="1">
      <c r="B276" s="62"/>
      <c r="C276" s="14"/>
      <c r="D276" s="15"/>
      <c r="F276" s="328"/>
      <c r="G276" s="402"/>
      <c r="H276" s="25" t="str">
        <f t="shared" si="6"/>
        <v/>
      </c>
    </row>
    <row r="277" spans="2:8" hidden="1">
      <c r="B277" s="50" t="s">
        <v>321</v>
      </c>
      <c r="C277" s="14" t="s">
        <v>1050</v>
      </c>
      <c r="D277" s="22" t="s">
        <v>109</v>
      </c>
      <c r="F277" s="328"/>
      <c r="G277" s="396"/>
      <c r="H277" s="25">
        <f t="shared" si="6"/>
        <v>0</v>
      </c>
    </row>
    <row r="278" spans="2:8" hidden="1">
      <c r="B278" s="62"/>
      <c r="C278" s="14"/>
      <c r="D278" s="15"/>
      <c r="F278" s="328"/>
      <c r="G278" s="395"/>
      <c r="H278" s="25" t="str">
        <f t="shared" si="6"/>
        <v/>
      </c>
    </row>
    <row r="279" spans="2:8" ht="25.5" hidden="1">
      <c r="B279" s="50" t="s">
        <v>617</v>
      </c>
      <c r="C279" s="14" t="s">
        <v>1051</v>
      </c>
      <c r="D279" s="22"/>
      <c r="F279" s="328"/>
      <c r="G279" s="398"/>
      <c r="H279" s="25" t="str">
        <f t="shared" si="6"/>
        <v/>
      </c>
    </row>
    <row r="280" spans="2:8" hidden="1">
      <c r="B280" s="62"/>
      <c r="C280" s="14"/>
      <c r="D280" s="15"/>
      <c r="F280" s="328"/>
      <c r="G280" s="398"/>
      <c r="H280" s="25" t="str">
        <f t="shared" si="6"/>
        <v/>
      </c>
    </row>
    <row r="281" spans="2:8" hidden="1">
      <c r="B281" s="50" t="s">
        <v>311</v>
      </c>
      <c r="C281" s="14" t="s">
        <v>1049</v>
      </c>
      <c r="D281" s="22" t="s">
        <v>335</v>
      </c>
      <c r="F281" s="328"/>
      <c r="G281" s="398"/>
      <c r="H281" s="25">
        <f t="shared" si="6"/>
        <v>0</v>
      </c>
    </row>
    <row r="282" spans="2:8" hidden="1">
      <c r="B282" s="62"/>
      <c r="C282" s="14"/>
      <c r="D282" s="15"/>
      <c r="F282" s="328"/>
      <c r="G282" s="398"/>
      <c r="H282" s="25" t="str">
        <f t="shared" si="6"/>
        <v/>
      </c>
    </row>
    <row r="283" spans="2:8" hidden="1">
      <c r="B283" s="50" t="s">
        <v>313</v>
      </c>
      <c r="C283" s="14" t="s">
        <v>1049</v>
      </c>
      <c r="D283" s="22" t="s">
        <v>335</v>
      </c>
      <c r="F283" s="328"/>
      <c r="G283" s="403"/>
      <c r="H283" s="25">
        <f t="shared" si="6"/>
        <v>0</v>
      </c>
    </row>
    <row r="284" spans="2:8" hidden="1">
      <c r="B284" s="62"/>
      <c r="C284" s="14"/>
      <c r="D284" s="15"/>
      <c r="F284" s="328"/>
      <c r="G284" s="398"/>
      <c r="H284" s="25" t="str">
        <f t="shared" si="6"/>
        <v/>
      </c>
    </row>
    <row r="285" spans="2:8" hidden="1">
      <c r="B285" s="50" t="s">
        <v>321</v>
      </c>
      <c r="C285" s="14" t="s">
        <v>1050</v>
      </c>
      <c r="D285" s="22" t="s">
        <v>335</v>
      </c>
      <c r="F285" s="328"/>
      <c r="G285" s="398"/>
      <c r="H285" s="25">
        <f t="shared" si="6"/>
        <v>0</v>
      </c>
    </row>
    <row r="286" spans="2:8" hidden="1">
      <c r="B286" s="62"/>
      <c r="C286" s="14"/>
      <c r="D286" s="15"/>
      <c r="F286" s="328"/>
      <c r="G286" s="398"/>
      <c r="H286" s="25" t="str">
        <f t="shared" si="6"/>
        <v/>
      </c>
    </row>
    <row r="287" spans="2:8" ht="25.5" hidden="1">
      <c r="B287" s="50" t="s">
        <v>1052</v>
      </c>
      <c r="C287" s="148" t="s">
        <v>1053</v>
      </c>
      <c r="D287" s="22"/>
      <c r="F287" s="328"/>
      <c r="G287" s="398"/>
      <c r="H287" s="25" t="str">
        <f t="shared" si="6"/>
        <v/>
      </c>
    </row>
    <row r="288" spans="2:8" hidden="1">
      <c r="B288" s="62"/>
      <c r="C288" s="14"/>
      <c r="D288" s="15"/>
      <c r="F288" s="328"/>
      <c r="G288" s="398"/>
      <c r="H288" s="25" t="str">
        <f t="shared" si="6"/>
        <v/>
      </c>
    </row>
    <row r="289" spans="2:14" ht="51" hidden="1">
      <c r="B289" s="50" t="s">
        <v>1054</v>
      </c>
      <c r="C289" s="14" t="s">
        <v>1055</v>
      </c>
      <c r="D289" s="22" t="s">
        <v>452</v>
      </c>
      <c r="F289" s="328"/>
      <c r="G289" s="398"/>
      <c r="H289" s="25">
        <f t="shared" si="6"/>
        <v>0</v>
      </c>
    </row>
    <row r="290" spans="2:14" hidden="1">
      <c r="B290" s="62"/>
      <c r="C290" s="780"/>
      <c r="D290" s="65"/>
      <c r="F290" s="328"/>
      <c r="G290" s="398"/>
      <c r="H290" s="25" t="str">
        <f t="shared" si="6"/>
        <v/>
      </c>
    </row>
    <row r="291" spans="2:14" ht="51" hidden="1">
      <c r="B291" s="50" t="s">
        <v>1056</v>
      </c>
      <c r="C291" s="14" t="s">
        <v>1057</v>
      </c>
      <c r="D291" s="22" t="s">
        <v>452</v>
      </c>
      <c r="F291" s="328"/>
      <c r="G291" s="398"/>
      <c r="H291" s="25">
        <f t="shared" si="6"/>
        <v>0</v>
      </c>
    </row>
    <row r="292" spans="2:14" hidden="1">
      <c r="B292" s="62"/>
      <c r="C292" s="780"/>
      <c r="D292" s="65"/>
      <c r="F292" s="328"/>
      <c r="G292" s="398"/>
      <c r="H292" s="25" t="str">
        <f t="shared" si="6"/>
        <v/>
      </c>
    </row>
    <row r="293" spans="2:14" ht="63.75" hidden="1">
      <c r="B293" s="50" t="s">
        <v>1058</v>
      </c>
      <c r="C293" s="148" t="s">
        <v>1059</v>
      </c>
      <c r="D293" s="22" t="s">
        <v>452</v>
      </c>
      <c r="F293" s="328"/>
      <c r="G293" s="398"/>
      <c r="H293" s="25">
        <f t="shared" si="6"/>
        <v>0</v>
      </c>
    </row>
    <row r="294" spans="2:14" hidden="1">
      <c r="B294" s="62"/>
      <c r="C294" s="14"/>
      <c r="D294" s="15"/>
      <c r="F294" s="328"/>
      <c r="G294" s="398"/>
      <c r="H294" s="25" t="str">
        <f t="shared" si="6"/>
        <v/>
      </c>
    </row>
    <row r="295" spans="2:14" ht="51" hidden="1" customHeight="1">
      <c r="B295" s="92" t="s">
        <v>1060</v>
      </c>
      <c r="C295" s="39" t="s">
        <v>1061</v>
      </c>
      <c r="D295" s="22"/>
      <c r="F295" s="328"/>
      <c r="G295" s="395"/>
      <c r="H295" s="25" t="str">
        <f t="shared" si="6"/>
        <v/>
      </c>
    </row>
    <row r="296" spans="2:14" hidden="1">
      <c r="B296" s="50"/>
      <c r="C296" s="14"/>
      <c r="D296" s="15"/>
      <c r="F296" s="328"/>
      <c r="G296" s="395"/>
      <c r="H296" s="25" t="str">
        <f t="shared" si="6"/>
        <v/>
      </c>
    </row>
    <row r="297" spans="2:14" ht="25.5" hidden="1">
      <c r="B297" s="50" t="s">
        <v>1062</v>
      </c>
      <c r="C297" s="14" t="s">
        <v>1063</v>
      </c>
      <c r="D297" s="22" t="s">
        <v>1021</v>
      </c>
      <c r="F297" s="328"/>
      <c r="G297" s="395"/>
      <c r="H297" s="25">
        <f t="shared" si="6"/>
        <v>0</v>
      </c>
    </row>
    <row r="298" spans="2:14" hidden="1">
      <c r="B298" s="50"/>
      <c r="C298" s="14"/>
      <c r="D298" s="15"/>
      <c r="F298" s="328"/>
      <c r="G298" s="395"/>
      <c r="H298" s="25" t="str">
        <f t="shared" si="6"/>
        <v/>
      </c>
    </row>
    <row r="299" spans="2:14" ht="25.5" hidden="1">
      <c r="B299" s="50" t="s">
        <v>1064</v>
      </c>
      <c r="C299" s="14" t="s">
        <v>1065</v>
      </c>
      <c r="D299" s="22" t="s">
        <v>1021</v>
      </c>
      <c r="F299" s="328"/>
      <c r="G299" s="395"/>
      <c r="H299" s="25">
        <f t="shared" si="6"/>
        <v>0</v>
      </c>
    </row>
    <row r="300" spans="2:14" hidden="1">
      <c r="B300" s="50"/>
      <c r="C300" s="14"/>
      <c r="D300" s="22"/>
      <c r="F300" s="328"/>
      <c r="G300" s="395"/>
      <c r="H300" s="25"/>
    </row>
    <row r="301" spans="2:14" hidden="1">
      <c r="B301" s="50"/>
      <c r="C301" s="14"/>
      <c r="D301" s="22"/>
      <c r="F301" s="328"/>
      <c r="G301" s="395"/>
      <c r="H301" s="25"/>
    </row>
    <row r="302" spans="2:14" hidden="1">
      <c r="B302" s="50"/>
      <c r="C302" s="14"/>
      <c r="D302" s="22"/>
      <c r="F302" s="328"/>
      <c r="G302" s="395"/>
      <c r="H302" s="25"/>
    </row>
    <row r="303" spans="2:14" hidden="1">
      <c r="B303" s="50"/>
      <c r="C303" s="14"/>
      <c r="D303" s="22"/>
      <c r="F303" s="328"/>
      <c r="G303" s="395"/>
      <c r="H303" s="25"/>
    </row>
    <row r="304" spans="2:14" s="28" customFormat="1" ht="20.100000000000001" hidden="1" customHeight="1">
      <c r="B304" s="151" t="str">
        <f>$B$11</f>
        <v>C3.3</v>
      </c>
      <c r="C304" s="30" t="s">
        <v>80</v>
      </c>
      <c r="D304" s="31"/>
      <c r="E304" s="404"/>
      <c r="F304" s="414"/>
      <c r="G304" s="31"/>
      <c r="H304" s="33">
        <f>SUM(H261:H303)</f>
        <v>357</v>
      </c>
      <c r="I304" s="321"/>
      <c r="J304" s="324"/>
      <c r="K304" s="324"/>
      <c r="L304" s="324"/>
      <c r="M304" s="301"/>
      <c r="N304" s="34"/>
    </row>
    <row r="305" spans="2:14" hidden="1">
      <c r="B305" s="661" t="str">
        <f>Client1</f>
        <v>Province of KwaZulu-Natal</v>
      </c>
      <c r="C305" s="661"/>
      <c r="D305" s="661"/>
      <c r="F305" s="659" t="str">
        <f>"Contract No. "&amp;ContractNo</f>
        <v>Contract No. ZNB02213/0000/00/HOD/INF/23/T</v>
      </c>
      <c r="G305" s="659"/>
      <c r="H305" s="659"/>
    </row>
    <row r="306" spans="2:14" hidden="1">
      <c r="B306" s="661" t="str">
        <f>Client2</f>
        <v>Department of Transport</v>
      </c>
      <c r="C306" s="661"/>
      <c r="D306" s="661"/>
      <c r="F306" s="659"/>
      <c r="G306" s="659"/>
      <c r="H306" s="659"/>
    </row>
    <row r="307" spans="2:14" hidden="1">
      <c r="B307" s="662"/>
      <c r="C307" s="662"/>
      <c r="D307" s="662"/>
      <c r="F307" s="660"/>
      <c r="G307" s="660"/>
      <c r="H307" s="660"/>
    </row>
    <row r="308" spans="2:14" hidden="1">
      <c r="B308" s="670" t="s">
        <v>148</v>
      </c>
      <c r="C308" s="671"/>
      <c r="D308" s="671"/>
      <c r="E308" s="671"/>
      <c r="F308" s="671"/>
      <c r="G308" s="671"/>
      <c r="H308" s="673" t="str">
        <f>$H$5</f>
        <v>CHAPTER C3.3</v>
      </c>
      <c r="N308" s="6"/>
    </row>
    <row r="309" spans="2:14" hidden="1">
      <c r="B309" s="663" t="str">
        <f>ContractDescription</f>
        <v>THE CONSTRUCTION OF MKUZE RIVER BRIDGE NO.3801 AT KM 27+440 ON MAIN ROAD P52-3 IN ZULULAND UNDER EMPANGENI REGION.</v>
      </c>
      <c r="C309" s="664"/>
      <c r="D309" s="664"/>
      <c r="E309" s="664"/>
      <c r="F309" s="664"/>
      <c r="G309" s="664"/>
      <c r="H309" s="659"/>
      <c r="N309" s="8"/>
    </row>
    <row r="310" spans="2:14" hidden="1">
      <c r="B310" s="663"/>
      <c r="C310" s="664"/>
      <c r="D310" s="664"/>
      <c r="E310" s="664"/>
      <c r="F310" s="664"/>
      <c r="G310" s="664"/>
      <c r="H310" s="659"/>
      <c r="N310" s="8"/>
    </row>
    <row r="311" spans="2:14" hidden="1">
      <c r="B311" s="665"/>
      <c r="C311" s="666"/>
      <c r="D311" s="666"/>
      <c r="E311" s="666"/>
      <c r="F311" s="666"/>
      <c r="G311" s="666"/>
      <c r="H311" s="660"/>
      <c r="N311" s="8"/>
    </row>
    <row r="312" spans="2:14" s="9" customFormat="1" ht="24.95" hidden="1" customHeight="1">
      <c r="B312" s="76" t="s">
        <v>49</v>
      </c>
      <c r="C312" s="11" t="s">
        <v>50</v>
      </c>
      <c r="D312" s="11" t="s">
        <v>51</v>
      </c>
      <c r="E312" s="311"/>
      <c r="F312" s="385"/>
      <c r="G312" s="354" t="s">
        <v>54</v>
      </c>
      <c r="H312" s="11" t="s">
        <v>55</v>
      </c>
      <c r="I312" s="321"/>
      <c r="J312" s="324"/>
      <c r="K312" s="324"/>
      <c r="L312" s="324"/>
      <c r="M312" s="301"/>
      <c r="N312" s="12"/>
    </row>
    <row r="313" spans="2:14" s="28" customFormat="1" ht="20.100000000000001" hidden="1" customHeight="1">
      <c r="B313" s="82"/>
      <c r="C313" s="30" t="s">
        <v>149</v>
      </c>
      <c r="D313" s="31"/>
      <c r="E313" s="400"/>
      <c r="F313" s="414"/>
      <c r="G313" s="31"/>
      <c r="H313" s="33">
        <f>H304</f>
        <v>357</v>
      </c>
      <c r="I313" s="321"/>
      <c r="J313" s="324"/>
      <c r="K313" s="324"/>
      <c r="L313" s="324"/>
      <c r="M313" s="301"/>
      <c r="N313" s="34"/>
    </row>
    <row r="314" spans="2:14" hidden="1">
      <c r="B314" s="62"/>
      <c r="C314" s="14"/>
      <c r="D314" s="15"/>
      <c r="F314" s="328"/>
      <c r="G314" s="395"/>
      <c r="H314" s="25" t="str">
        <f t="shared" ref="H314:H359" si="7">IF(D314="","",F314*G314)</f>
        <v/>
      </c>
    </row>
    <row r="315" spans="2:14" ht="38.25" hidden="1">
      <c r="B315" s="50" t="s">
        <v>1066</v>
      </c>
      <c r="C315" s="14" t="s">
        <v>1067</v>
      </c>
      <c r="D315" s="22" t="s">
        <v>1068</v>
      </c>
      <c r="F315" s="328"/>
      <c r="G315" s="401"/>
      <c r="H315" s="25">
        <f t="shared" si="7"/>
        <v>0</v>
      </c>
    </row>
    <row r="316" spans="2:14" hidden="1">
      <c r="B316" s="62"/>
      <c r="C316" s="14"/>
      <c r="D316" s="15"/>
      <c r="F316" s="328"/>
      <c r="G316" s="395"/>
      <c r="H316" s="25" t="str">
        <f t="shared" si="7"/>
        <v/>
      </c>
    </row>
    <row r="317" spans="2:14" ht="38.25" hidden="1">
      <c r="B317" s="50" t="s">
        <v>1069</v>
      </c>
      <c r="C317" s="14" t="s">
        <v>1070</v>
      </c>
      <c r="D317" s="22" t="s">
        <v>1021</v>
      </c>
      <c r="F317" s="328"/>
      <c r="G317" s="396"/>
      <c r="H317" s="25">
        <f t="shared" si="7"/>
        <v>0</v>
      </c>
    </row>
    <row r="318" spans="2:14" hidden="1">
      <c r="B318" s="62"/>
      <c r="C318" s="14"/>
      <c r="D318" s="15"/>
      <c r="F318" s="328"/>
      <c r="G318" s="395"/>
      <c r="H318" s="25" t="str">
        <f t="shared" si="7"/>
        <v/>
      </c>
    </row>
    <row r="319" spans="2:14" hidden="1">
      <c r="B319" s="50" t="s">
        <v>1071</v>
      </c>
      <c r="C319" s="14" t="s">
        <v>1072</v>
      </c>
      <c r="D319" s="22"/>
      <c r="F319" s="328"/>
      <c r="G319" s="397"/>
      <c r="H319" s="25" t="str">
        <f t="shared" si="7"/>
        <v/>
      </c>
    </row>
    <row r="320" spans="2:14" hidden="1">
      <c r="B320" s="50"/>
      <c r="C320" s="14"/>
      <c r="D320" s="15"/>
      <c r="F320" s="328"/>
      <c r="G320" s="397"/>
      <c r="H320" s="25" t="str">
        <f t="shared" si="7"/>
        <v/>
      </c>
    </row>
    <row r="321" spans="2:8" hidden="1">
      <c r="B321" s="50" t="s">
        <v>1073</v>
      </c>
      <c r="C321" s="148" t="s">
        <v>1074</v>
      </c>
      <c r="D321" s="22"/>
      <c r="F321" s="328"/>
      <c r="G321" s="398"/>
      <c r="H321" s="25" t="str">
        <f t="shared" si="7"/>
        <v/>
      </c>
    </row>
    <row r="322" spans="2:8" hidden="1">
      <c r="B322" s="62"/>
      <c r="C322" s="14"/>
      <c r="D322" s="15"/>
      <c r="F322" s="328"/>
      <c r="G322" s="397"/>
      <c r="H322" s="25" t="str">
        <f t="shared" si="7"/>
        <v/>
      </c>
    </row>
    <row r="323" spans="2:8" hidden="1">
      <c r="B323" s="50" t="s">
        <v>311</v>
      </c>
      <c r="C323" s="14" t="s">
        <v>781</v>
      </c>
      <c r="D323" s="22" t="s">
        <v>1021</v>
      </c>
      <c r="F323" s="328"/>
      <c r="G323" s="396"/>
      <c r="H323" s="25">
        <f t="shared" si="7"/>
        <v>0</v>
      </c>
    </row>
    <row r="324" spans="2:8" hidden="1">
      <c r="B324" s="62"/>
      <c r="C324" s="14"/>
      <c r="D324" s="15"/>
      <c r="F324" s="328"/>
      <c r="G324" s="397"/>
      <c r="H324" s="25" t="str">
        <f t="shared" si="7"/>
        <v/>
      </c>
    </row>
    <row r="325" spans="2:8" hidden="1">
      <c r="B325" s="50" t="s">
        <v>313</v>
      </c>
      <c r="C325" s="14" t="s">
        <v>783</v>
      </c>
      <c r="D325" s="22" t="s">
        <v>1021</v>
      </c>
      <c r="F325" s="328"/>
      <c r="G325" s="395"/>
      <c r="H325" s="25">
        <f t="shared" si="7"/>
        <v>0</v>
      </c>
    </row>
    <row r="326" spans="2:8" hidden="1">
      <c r="B326" s="62"/>
      <c r="C326" s="14"/>
      <c r="D326" s="15"/>
      <c r="F326" s="328"/>
      <c r="G326" s="395"/>
      <c r="H326" s="25" t="str">
        <f t="shared" si="7"/>
        <v/>
      </c>
    </row>
    <row r="327" spans="2:8" hidden="1">
      <c r="B327" s="50" t="s">
        <v>1075</v>
      </c>
      <c r="C327" s="14" t="s">
        <v>1076</v>
      </c>
      <c r="D327" s="22" t="s">
        <v>1021</v>
      </c>
      <c r="F327" s="328"/>
      <c r="G327" s="398"/>
      <c r="H327" s="25">
        <f t="shared" si="7"/>
        <v>0</v>
      </c>
    </row>
    <row r="328" spans="2:8" hidden="1">
      <c r="B328" s="62"/>
      <c r="C328" s="14"/>
      <c r="D328" s="15"/>
      <c r="F328" s="328"/>
      <c r="G328" s="398"/>
      <c r="H328" s="25" t="str">
        <f t="shared" si="7"/>
        <v/>
      </c>
    </row>
    <row r="329" spans="2:8" hidden="1">
      <c r="B329" s="50" t="s">
        <v>1077</v>
      </c>
      <c r="C329" s="148" t="s">
        <v>1078</v>
      </c>
      <c r="D329" s="22"/>
      <c r="F329" s="328"/>
      <c r="G329" s="396"/>
      <c r="H329" s="25" t="str">
        <f t="shared" si="7"/>
        <v/>
      </c>
    </row>
    <row r="330" spans="2:8" hidden="1">
      <c r="B330" s="62"/>
      <c r="C330" s="14"/>
      <c r="D330" s="15"/>
      <c r="F330" s="328"/>
      <c r="G330" s="402"/>
      <c r="H330" s="25" t="str">
        <f t="shared" si="7"/>
        <v/>
      </c>
    </row>
    <row r="331" spans="2:8" hidden="1">
      <c r="B331" s="50" t="s">
        <v>311</v>
      </c>
      <c r="C331" s="14" t="s">
        <v>781</v>
      </c>
      <c r="D331" s="22" t="s">
        <v>1021</v>
      </c>
      <c r="F331" s="328"/>
      <c r="G331" s="402"/>
      <c r="H331" s="25">
        <f t="shared" si="7"/>
        <v>0</v>
      </c>
    </row>
    <row r="332" spans="2:8" hidden="1">
      <c r="B332" s="62"/>
      <c r="C332" s="14"/>
      <c r="D332" s="15"/>
      <c r="F332" s="328"/>
      <c r="G332" s="402"/>
      <c r="H332" s="25" t="str">
        <f t="shared" si="7"/>
        <v/>
      </c>
    </row>
    <row r="333" spans="2:8" hidden="1">
      <c r="B333" s="50" t="s">
        <v>313</v>
      </c>
      <c r="C333" s="14" t="s">
        <v>783</v>
      </c>
      <c r="D333" s="22" t="s">
        <v>1021</v>
      </c>
      <c r="F333" s="328"/>
      <c r="G333" s="398"/>
      <c r="H333" s="25">
        <f t="shared" si="7"/>
        <v>0</v>
      </c>
    </row>
    <row r="334" spans="2:8" hidden="1">
      <c r="B334" s="62"/>
      <c r="C334" s="14"/>
      <c r="D334" s="15"/>
      <c r="F334" s="328"/>
      <c r="G334" s="402"/>
      <c r="H334" s="25" t="str">
        <f t="shared" si="7"/>
        <v/>
      </c>
    </row>
    <row r="335" spans="2:8" hidden="1">
      <c r="B335" s="50" t="s">
        <v>1075</v>
      </c>
      <c r="C335" s="14" t="s">
        <v>1076</v>
      </c>
      <c r="D335" s="22" t="s">
        <v>1021</v>
      </c>
      <c r="F335" s="328"/>
      <c r="G335" s="396"/>
      <c r="H335" s="25">
        <f t="shared" si="7"/>
        <v>0</v>
      </c>
    </row>
    <row r="336" spans="2:8" hidden="1">
      <c r="B336" s="62"/>
      <c r="C336" s="14"/>
      <c r="D336" s="15"/>
      <c r="F336" s="328"/>
      <c r="G336" s="395"/>
      <c r="H336" s="25" t="str">
        <f t="shared" si="7"/>
        <v/>
      </c>
    </row>
    <row r="337" spans="2:8" ht="25.5" hidden="1">
      <c r="B337" s="50" t="s">
        <v>1079</v>
      </c>
      <c r="C337" s="148" t="s">
        <v>1080</v>
      </c>
      <c r="D337" s="22"/>
      <c r="F337" s="328"/>
      <c r="G337" s="398"/>
      <c r="H337" s="25" t="str">
        <f t="shared" si="7"/>
        <v/>
      </c>
    </row>
    <row r="338" spans="2:8" hidden="1">
      <c r="B338" s="62"/>
      <c r="C338" s="14"/>
      <c r="D338" s="15"/>
      <c r="F338" s="328"/>
      <c r="G338" s="398"/>
      <c r="H338" s="25" t="str">
        <f t="shared" si="7"/>
        <v/>
      </c>
    </row>
    <row r="339" spans="2:8" hidden="1">
      <c r="B339" s="50" t="s">
        <v>311</v>
      </c>
      <c r="C339" s="14" t="s">
        <v>781</v>
      </c>
      <c r="D339" s="22" t="s">
        <v>1021</v>
      </c>
      <c r="F339" s="328"/>
      <c r="G339" s="398"/>
      <c r="H339" s="25">
        <f t="shared" si="7"/>
        <v>0</v>
      </c>
    </row>
    <row r="340" spans="2:8" hidden="1">
      <c r="B340" s="62"/>
      <c r="C340" s="14"/>
      <c r="D340" s="15"/>
      <c r="F340" s="328"/>
      <c r="G340" s="398"/>
      <c r="H340" s="25" t="str">
        <f t="shared" si="7"/>
        <v/>
      </c>
    </row>
    <row r="341" spans="2:8" hidden="1">
      <c r="B341" s="50" t="s">
        <v>313</v>
      </c>
      <c r="C341" s="14" t="s">
        <v>783</v>
      </c>
      <c r="D341" s="22" t="s">
        <v>1021</v>
      </c>
      <c r="F341" s="328"/>
      <c r="G341" s="403"/>
      <c r="H341" s="25">
        <f t="shared" si="7"/>
        <v>0</v>
      </c>
    </row>
    <row r="342" spans="2:8" hidden="1">
      <c r="B342" s="62"/>
      <c r="C342" s="14"/>
      <c r="D342" s="15"/>
      <c r="F342" s="328"/>
      <c r="G342" s="398"/>
      <c r="H342" s="25" t="str">
        <f t="shared" si="7"/>
        <v/>
      </c>
    </row>
    <row r="343" spans="2:8" hidden="1">
      <c r="B343" s="50" t="s">
        <v>1075</v>
      </c>
      <c r="C343" s="14" t="s">
        <v>1076</v>
      </c>
      <c r="D343" s="22" t="s">
        <v>1021</v>
      </c>
      <c r="F343" s="328"/>
      <c r="G343" s="398"/>
      <c r="H343" s="25">
        <f t="shared" si="7"/>
        <v>0</v>
      </c>
    </row>
    <row r="344" spans="2:8" hidden="1">
      <c r="B344" s="62"/>
      <c r="C344" s="14"/>
      <c r="D344" s="15"/>
      <c r="F344" s="328"/>
      <c r="G344" s="398"/>
      <c r="H344" s="25" t="str">
        <f t="shared" si="7"/>
        <v/>
      </c>
    </row>
    <row r="345" spans="2:8" hidden="1">
      <c r="B345" s="50" t="s">
        <v>1081</v>
      </c>
      <c r="C345" s="148" t="s">
        <v>1082</v>
      </c>
      <c r="D345" s="22"/>
      <c r="F345" s="328"/>
      <c r="G345" s="398"/>
      <c r="H345" s="25" t="str">
        <f t="shared" si="7"/>
        <v/>
      </c>
    </row>
    <row r="346" spans="2:8" hidden="1">
      <c r="B346" s="62"/>
      <c r="C346" s="14"/>
      <c r="D346" s="15"/>
      <c r="F346" s="328"/>
      <c r="G346" s="398"/>
      <c r="H346" s="25" t="str">
        <f t="shared" si="7"/>
        <v/>
      </c>
    </row>
    <row r="347" spans="2:8" ht="25.5" hidden="1">
      <c r="B347" s="50" t="s">
        <v>1083</v>
      </c>
      <c r="C347" s="14" t="s">
        <v>1084</v>
      </c>
      <c r="D347" s="22" t="s">
        <v>335</v>
      </c>
      <c r="F347" s="328"/>
      <c r="G347" s="398"/>
      <c r="H347" s="25">
        <f t="shared" si="7"/>
        <v>0</v>
      </c>
    </row>
    <row r="348" spans="2:8" hidden="1">
      <c r="B348" s="62"/>
      <c r="C348" s="780"/>
      <c r="D348" s="65"/>
      <c r="F348" s="328"/>
      <c r="G348" s="398"/>
      <c r="H348" s="25" t="str">
        <f t="shared" si="7"/>
        <v/>
      </c>
    </row>
    <row r="349" spans="2:8" ht="25.5" hidden="1">
      <c r="B349" s="50" t="s">
        <v>641</v>
      </c>
      <c r="C349" s="14" t="s">
        <v>1084</v>
      </c>
      <c r="D349" s="22" t="s">
        <v>335</v>
      </c>
      <c r="F349" s="328"/>
      <c r="G349" s="398"/>
      <c r="H349" s="25">
        <f t="shared" si="7"/>
        <v>0</v>
      </c>
    </row>
    <row r="350" spans="2:8" hidden="1">
      <c r="B350" s="62"/>
      <c r="C350" s="780"/>
      <c r="D350" s="65"/>
      <c r="F350" s="328"/>
      <c r="G350" s="398"/>
      <c r="H350" s="25" t="str">
        <f t="shared" si="7"/>
        <v/>
      </c>
    </row>
    <row r="351" spans="2:8" hidden="1">
      <c r="B351" s="50" t="s">
        <v>1085</v>
      </c>
      <c r="C351" s="148" t="s">
        <v>508</v>
      </c>
      <c r="D351" s="22" t="s">
        <v>335</v>
      </c>
      <c r="F351" s="328"/>
      <c r="G351" s="398"/>
      <c r="H351" s="25">
        <f t="shared" si="7"/>
        <v>0</v>
      </c>
    </row>
    <row r="352" spans="2:8" hidden="1">
      <c r="B352" s="62"/>
      <c r="C352" s="14"/>
      <c r="D352" s="15"/>
      <c r="F352" s="328"/>
      <c r="G352" s="398"/>
      <c r="H352" s="25" t="str">
        <f t="shared" si="7"/>
        <v/>
      </c>
    </row>
    <row r="353" spans="2:14" hidden="1">
      <c r="B353" s="50" t="s">
        <v>1086</v>
      </c>
      <c r="C353" s="39" t="s">
        <v>1087</v>
      </c>
      <c r="D353" s="22"/>
      <c r="F353" s="328"/>
      <c r="G353" s="395"/>
      <c r="H353" s="25" t="str">
        <f t="shared" si="7"/>
        <v/>
      </c>
    </row>
    <row r="354" spans="2:14" hidden="1">
      <c r="B354" s="50"/>
      <c r="C354" s="14"/>
      <c r="D354" s="15"/>
      <c r="F354" s="328"/>
      <c r="G354" s="395"/>
      <c r="H354" s="25" t="str">
        <f t="shared" si="7"/>
        <v/>
      </c>
    </row>
    <row r="355" spans="2:14" ht="25.5" hidden="1">
      <c r="B355" s="50" t="s">
        <v>1088</v>
      </c>
      <c r="C355" s="14" t="s">
        <v>1089</v>
      </c>
      <c r="D355" s="22" t="s">
        <v>335</v>
      </c>
      <c r="F355" s="328"/>
      <c r="G355" s="395"/>
      <c r="H355" s="25">
        <f t="shared" si="7"/>
        <v>0</v>
      </c>
    </row>
    <row r="356" spans="2:14" hidden="1">
      <c r="B356" s="50"/>
      <c r="C356" s="14"/>
      <c r="D356" s="15"/>
      <c r="F356" s="328"/>
      <c r="G356" s="395"/>
      <c r="H356" s="25" t="str">
        <f t="shared" si="7"/>
        <v/>
      </c>
    </row>
    <row r="357" spans="2:14" ht="25.5" hidden="1">
      <c r="B357" s="50" t="s">
        <v>1090</v>
      </c>
      <c r="C357" s="14" t="s">
        <v>1089</v>
      </c>
      <c r="D357" s="22" t="s">
        <v>335</v>
      </c>
      <c r="F357" s="328"/>
      <c r="G357" s="395"/>
      <c r="H357" s="25">
        <f t="shared" si="7"/>
        <v>0</v>
      </c>
    </row>
    <row r="358" spans="2:14" hidden="1">
      <c r="B358" s="62"/>
      <c r="C358" s="14"/>
      <c r="D358" s="15"/>
      <c r="F358" s="328"/>
      <c r="G358" s="395"/>
      <c r="H358" s="25" t="str">
        <f t="shared" si="7"/>
        <v/>
      </c>
    </row>
    <row r="359" spans="2:14" hidden="1">
      <c r="B359" s="50" t="s">
        <v>1091</v>
      </c>
      <c r="C359" s="52" t="s">
        <v>508</v>
      </c>
      <c r="D359" s="22" t="s">
        <v>1068</v>
      </c>
      <c r="F359" s="328"/>
      <c r="G359" s="401"/>
      <c r="H359" s="25">
        <f t="shared" si="7"/>
        <v>0</v>
      </c>
    </row>
    <row r="360" spans="2:14" hidden="1">
      <c r="B360" s="50"/>
      <c r="C360" s="52"/>
      <c r="D360" s="22"/>
      <c r="F360" s="328"/>
      <c r="G360" s="401"/>
      <c r="H360" s="25"/>
    </row>
    <row r="361" spans="2:14" hidden="1">
      <c r="B361" s="50"/>
      <c r="C361" s="52"/>
      <c r="D361" s="22"/>
      <c r="F361" s="328"/>
      <c r="G361" s="401"/>
      <c r="H361" s="25"/>
    </row>
    <row r="362" spans="2:14" hidden="1">
      <c r="B362" s="50"/>
      <c r="C362" s="52"/>
      <c r="D362" s="22"/>
      <c r="F362" s="328"/>
      <c r="G362" s="401"/>
      <c r="H362" s="25"/>
    </row>
    <row r="363" spans="2:14" hidden="1">
      <c r="B363" s="50"/>
      <c r="C363" s="52"/>
      <c r="D363" s="22"/>
      <c r="F363" s="328"/>
      <c r="G363" s="401"/>
      <c r="H363" s="25"/>
    </row>
    <row r="364" spans="2:14" hidden="1">
      <c r="B364" s="62"/>
      <c r="C364" s="14"/>
      <c r="D364" s="15"/>
      <c r="F364" s="328"/>
      <c r="G364" s="395"/>
      <c r="H364" s="25" t="str">
        <f>IF(D364="","",F364*G364)</f>
        <v/>
      </c>
    </row>
    <row r="365" spans="2:14" hidden="1">
      <c r="B365" s="62"/>
      <c r="C365" s="14"/>
      <c r="D365" s="15"/>
      <c r="F365" s="328"/>
      <c r="G365" s="395"/>
      <c r="H365" s="25"/>
    </row>
    <row r="366" spans="2:14" hidden="1">
      <c r="B366" s="62"/>
      <c r="C366" s="14"/>
      <c r="D366" s="15"/>
      <c r="F366" s="328"/>
      <c r="G366" s="395"/>
      <c r="H366" s="25"/>
    </row>
    <row r="367" spans="2:14" s="28" customFormat="1" ht="20.100000000000001" hidden="1" customHeight="1">
      <c r="B367" s="151" t="str">
        <f>$B$11</f>
        <v>C3.3</v>
      </c>
      <c r="C367" s="30" t="s">
        <v>80</v>
      </c>
      <c r="D367" s="31"/>
      <c r="E367" s="404"/>
      <c r="F367" s="414"/>
      <c r="G367" s="31"/>
      <c r="H367" s="33">
        <f>SUM(H313:H366)</f>
        <v>357</v>
      </c>
      <c r="I367" s="321"/>
      <c r="J367" s="324"/>
      <c r="K367" s="324"/>
      <c r="L367" s="324"/>
      <c r="M367" s="301"/>
      <c r="N367" s="34"/>
    </row>
    <row r="368" spans="2:14" hidden="1">
      <c r="B368" s="661" t="str">
        <f>Client1</f>
        <v>Province of KwaZulu-Natal</v>
      </c>
      <c r="C368" s="661"/>
      <c r="D368" s="661"/>
      <c r="F368" s="659" t="str">
        <f>"Contract No. "&amp;ContractNo</f>
        <v>Contract No. ZNB02213/0000/00/HOD/INF/23/T</v>
      </c>
      <c r="G368" s="659"/>
      <c r="H368" s="659"/>
    </row>
    <row r="369" spans="2:14" hidden="1">
      <c r="B369" s="661" t="str">
        <f>Client2</f>
        <v>Department of Transport</v>
      </c>
      <c r="C369" s="661"/>
      <c r="D369" s="661"/>
      <c r="F369" s="659"/>
      <c r="G369" s="659"/>
      <c r="H369" s="659"/>
    </row>
    <row r="370" spans="2:14" hidden="1">
      <c r="B370" s="662"/>
      <c r="C370" s="662"/>
      <c r="D370" s="662"/>
      <c r="F370" s="660"/>
      <c r="G370" s="660"/>
      <c r="H370" s="660"/>
    </row>
    <row r="371" spans="2:14" hidden="1">
      <c r="B371" s="670" t="s">
        <v>148</v>
      </c>
      <c r="C371" s="671"/>
      <c r="D371" s="671"/>
      <c r="E371" s="671"/>
      <c r="F371" s="671"/>
      <c r="G371" s="671"/>
      <c r="H371" s="673" t="str">
        <f>$H$5</f>
        <v>CHAPTER C3.3</v>
      </c>
      <c r="N371" s="6"/>
    </row>
    <row r="372" spans="2:14" hidden="1">
      <c r="B372" s="663" t="str">
        <f>ContractDescription</f>
        <v>THE CONSTRUCTION OF MKUZE RIVER BRIDGE NO.3801 AT KM 27+440 ON MAIN ROAD P52-3 IN ZULULAND UNDER EMPANGENI REGION.</v>
      </c>
      <c r="C372" s="664"/>
      <c r="D372" s="664"/>
      <c r="E372" s="664"/>
      <c r="F372" s="664"/>
      <c r="G372" s="664"/>
      <c r="H372" s="659"/>
      <c r="N372" s="8"/>
    </row>
    <row r="373" spans="2:14" hidden="1">
      <c r="B373" s="663"/>
      <c r="C373" s="664"/>
      <c r="D373" s="664"/>
      <c r="E373" s="664"/>
      <c r="F373" s="664"/>
      <c r="G373" s="664"/>
      <c r="H373" s="659"/>
      <c r="N373" s="8"/>
    </row>
    <row r="374" spans="2:14" hidden="1">
      <c r="B374" s="665"/>
      <c r="C374" s="666"/>
      <c r="D374" s="666"/>
      <c r="E374" s="666"/>
      <c r="F374" s="666"/>
      <c r="G374" s="666"/>
      <c r="H374" s="660"/>
      <c r="N374" s="8"/>
    </row>
    <row r="375" spans="2:14" s="9" customFormat="1" ht="24.95" hidden="1" customHeight="1">
      <c r="B375" s="76" t="s">
        <v>49</v>
      </c>
      <c r="C375" s="11" t="s">
        <v>50</v>
      </c>
      <c r="D375" s="11" t="s">
        <v>51</v>
      </c>
      <c r="E375" s="311"/>
      <c r="F375" s="315"/>
      <c r="G375" s="11" t="s">
        <v>54</v>
      </c>
      <c r="H375" s="11" t="s">
        <v>55</v>
      </c>
      <c r="I375" s="321"/>
      <c r="J375" s="324"/>
      <c r="K375" s="324"/>
      <c r="L375" s="324"/>
      <c r="M375" s="301"/>
      <c r="N375" s="12"/>
    </row>
    <row r="376" spans="2:14" s="28" customFormat="1" ht="20.100000000000001" hidden="1" customHeight="1">
      <c r="B376" s="82"/>
      <c r="C376" s="30" t="s">
        <v>149</v>
      </c>
      <c r="D376" s="31"/>
      <c r="E376" s="404"/>
      <c r="F376" s="414"/>
      <c r="G376" s="31"/>
      <c r="H376" s="33">
        <f>H367</f>
        <v>357</v>
      </c>
      <c r="I376" s="321"/>
      <c r="J376" s="324"/>
      <c r="K376" s="324"/>
      <c r="L376" s="324"/>
      <c r="M376" s="301"/>
      <c r="N376" s="34"/>
    </row>
    <row r="377" spans="2:14" hidden="1">
      <c r="B377" s="62"/>
      <c r="C377" s="14"/>
      <c r="D377" s="15"/>
      <c r="G377" s="16"/>
      <c r="H377" s="25"/>
    </row>
    <row r="378" spans="2:14" hidden="1">
      <c r="B378" s="62"/>
      <c r="C378" s="14"/>
      <c r="D378" s="15"/>
      <c r="G378" s="16"/>
      <c r="H378" s="25"/>
    </row>
    <row r="379" spans="2:14" ht="25.5" hidden="1">
      <c r="B379" s="50" t="s">
        <v>1092</v>
      </c>
      <c r="C379" s="14" t="s">
        <v>1093</v>
      </c>
      <c r="D379" s="22"/>
      <c r="G379" s="63"/>
      <c r="H379" s="25" t="str">
        <f t="shared" ref="H379:H385" si="8">IF(D379="","",F379*G379)</f>
        <v/>
      </c>
    </row>
    <row r="380" spans="2:14" hidden="1">
      <c r="B380" s="62"/>
      <c r="C380" s="14"/>
      <c r="D380" s="15"/>
      <c r="G380" s="16"/>
      <c r="H380" s="25" t="str">
        <f t="shared" si="8"/>
        <v/>
      </c>
    </row>
    <row r="381" spans="2:14" hidden="1">
      <c r="B381" s="50" t="s">
        <v>1094</v>
      </c>
      <c r="C381" s="14" t="s">
        <v>1095</v>
      </c>
      <c r="D381" s="22" t="s">
        <v>452</v>
      </c>
      <c r="G381" s="66"/>
      <c r="H381" s="25">
        <f t="shared" si="8"/>
        <v>0</v>
      </c>
    </row>
    <row r="382" spans="2:14" hidden="1">
      <c r="B382" s="50"/>
      <c r="C382" s="14"/>
      <c r="D382" s="15"/>
      <c r="G382" s="66"/>
      <c r="H382" s="25" t="str">
        <f t="shared" si="8"/>
        <v/>
      </c>
    </row>
    <row r="383" spans="2:14" hidden="1">
      <c r="B383" s="50" t="s">
        <v>1096</v>
      </c>
      <c r="C383" s="148" t="s">
        <v>1097</v>
      </c>
      <c r="D383" s="22" t="s">
        <v>452</v>
      </c>
      <c r="G383" s="68"/>
      <c r="H383" s="25">
        <f t="shared" si="8"/>
        <v>0</v>
      </c>
    </row>
    <row r="384" spans="2:14" hidden="1">
      <c r="B384" s="62"/>
      <c r="C384" s="14"/>
      <c r="D384" s="15"/>
      <c r="G384" s="66"/>
      <c r="H384" s="25" t="str">
        <f t="shared" si="8"/>
        <v/>
      </c>
    </row>
    <row r="385" spans="2:14" hidden="1">
      <c r="B385" s="50" t="s">
        <v>1098</v>
      </c>
      <c r="C385" s="14" t="s">
        <v>1099</v>
      </c>
      <c r="D385" s="22" t="s">
        <v>452</v>
      </c>
      <c r="G385" s="63"/>
      <c r="H385" s="25">
        <f t="shared" si="8"/>
        <v>0</v>
      </c>
    </row>
    <row r="386" spans="2:14" hidden="1">
      <c r="B386" s="50"/>
      <c r="C386" s="14"/>
      <c r="D386" s="22"/>
      <c r="G386" s="63"/>
      <c r="H386" s="25"/>
    </row>
    <row r="387" spans="2:14" hidden="1">
      <c r="B387" s="50"/>
      <c r="C387" s="14"/>
      <c r="D387" s="22"/>
      <c r="E387" s="405"/>
      <c r="F387" s="415"/>
      <c r="G387" s="63"/>
      <c r="H387" s="25"/>
    </row>
    <row r="388" spans="2:14" s="28" customFormat="1" ht="24.95" hidden="1" customHeight="1">
      <c r="B388" s="90" t="str">
        <f>$B$11</f>
        <v>C3.3</v>
      </c>
      <c r="C388" s="30" t="s">
        <v>94</v>
      </c>
      <c r="D388" s="31"/>
      <c r="E388" s="311"/>
      <c r="F388" s="315"/>
      <c r="G388" s="31"/>
      <c r="H388" s="33">
        <f>SUM(H371:H387)</f>
        <v>357</v>
      </c>
      <c r="I388" s="321"/>
      <c r="J388" s="324"/>
      <c r="K388" s="324"/>
      <c r="L388" s="324"/>
      <c r="M388" s="301"/>
      <c r="N388" s="34"/>
    </row>
    <row r="389" spans="2:14" hidden="1"/>
  </sheetData>
  <mergeCells count="46">
    <mergeCell ref="F2:H2"/>
    <mergeCell ref="B5:G5"/>
    <mergeCell ref="H5:H8"/>
    <mergeCell ref="B6:G8"/>
    <mergeCell ref="B69:D69"/>
    <mergeCell ref="F69:H71"/>
    <mergeCell ref="B70:D70"/>
    <mergeCell ref="B71:D71"/>
    <mergeCell ref="B72:G72"/>
    <mergeCell ref="H72:H75"/>
    <mergeCell ref="B73:G75"/>
    <mergeCell ref="B134:D134"/>
    <mergeCell ref="F134:H136"/>
    <mergeCell ref="B135:D135"/>
    <mergeCell ref="B136:D136"/>
    <mergeCell ref="B137:G137"/>
    <mergeCell ref="H137:H140"/>
    <mergeCell ref="B138:G140"/>
    <mergeCell ref="B195:D195"/>
    <mergeCell ref="F195:H197"/>
    <mergeCell ref="B196:D196"/>
    <mergeCell ref="B197:D197"/>
    <mergeCell ref="B198:G198"/>
    <mergeCell ref="H198:H201"/>
    <mergeCell ref="B199:G201"/>
    <mergeCell ref="B253:D253"/>
    <mergeCell ref="F253:H255"/>
    <mergeCell ref="B254:D254"/>
    <mergeCell ref="B255:D255"/>
    <mergeCell ref="B256:G256"/>
    <mergeCell ref="H256:H259"/>
    <mergeCell ref="B257:G259"/>
    <mergeCell ref="B305:D305"/>
    <mergeCell ref="F305:H307"/>
    <mergeCell ref="B306:D306"/>
    <mergeCell ref="B307:D307"/>
    <mergeCell ref="B371:G371"/>
    <mergeCell ref="H371:H374"/>
    <mergeCell ref="B372:G374"/>
    <mergeCell ref="B308:G308"/>
    <mergeCell ref="H308:H311"/>
    <mergeCell ref="B309:G311"/>
    <mergeCell ref="B368:D368"/>
    <mergeCell ref="F368:H370"/>
    <mergeCell ref="B369:D369"/>
    <mergeCell ref="B370:D370"/>
  </mergeCells>
  <pageMargins left="0.43307086614173229" right="0.31496062992125984" top="0.43307086614173229" bottom="0.62992125984251968" header="0.35433070866141736" footer="0.31496062992125984"/>
  <pageSetup paperSize="9" scale="47"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8" max="8"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F24F-DCB5-48D5-97F3-2A8753D8246C}">
  <dimension ref="A1:V94"/>
  <sheetViews>
    <sheetView view="pageBreakPreview" zoomScaleNormal="125" zoomScaleSheetLayoutView="100" zoomScalePageLayoutView="125" workbookViewId="0">
      <selection activeCell="F81" sqref="F81"/>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42578125" style="299" customWidth="1"/>
    <col min="6" max="6" width="15.7109375" style="4" customWidth="1"/>
    <col min="7" max="7" width="15.7109375" style="1" customWidth="1"/>
    <col min="8" max="8" width="15.7109375" style="5" customWidth="1"/>
    <col min="9" max="9" width="1.28515625" style="321" customWidth="1"/>
    <col min="10" max="10" width="13.5703125" style="324" customWidth="1"/>
    <col min="11" max="12" width="14.28515625" style="324" customWidth="1"/>
    <col min="13" max="13" width="14.28515625" style="301" customWidth="1"/>
    <col min="14" max="14" width="0.85546875" style="5" customWidth="1"/>
    <col min="15" max="16384" width="6.85546875" style="1"/>
  </cols>
  <sheetData>
    <row r="1" spans="1:17" s="301" customFormat="1" ht="12">
      <c r="A1" s="318"/>
      <c r="B1" s="319"/>
      <c r="C1" s="320" t="s">
        <v>46</v>
      </c>
      <c r="D1" s="299"/>
      <c r="E1" s="299"/>
      <c r="F1" s="321" t="s">
        <v>47</v>
      </c>
      <c r="G1" s="320">
        <v>1</v>
      </c>
      <c r="H1" s="322">
        <f>MAX(H2:H78)</f>
        <v>0</v>
      </c>
      <c r="I1" s="323"/>
      <c r="J1" s="324"/>
      <c r="K1" s="324">
        <f>MAX(K12:K78)</f>
        <v>0</v>
      </c>
      <c r="L1" s="324"/>
      <c r="N1" s="323"/>
      <c r="O1" s="324"/>
      <c r="P1" s="324">
        <f>MAX(P2:P78)</f>
        <v>0</v>
      </c>
      <c r="Q1" s="324"/>
    </row>
    <row r="2" spans="1:17">
      <c r="B2" s="2" t="str">
        <f>Client1</f>
        <v>Province of KwaZulu-Natal</v>
      </c>
      <c r="E2" s="4"/>
      <c r="F2" s="672" t="str">
        <f>"Contract No. "&amp;ContractNo</f>
        <v>Contract No. ZNB02213/0000/00/HOD/INF/23/T</v>
      </c>
      <c r="G2" s="672"/>
      <c r="H2" s="672"/>
      <c r="J2" s="327" t="s">
        <v>1100</v>
      </c>
      <c r="K2" s="327" t="s">
        <v>1101</v>
      </c>
      <c r="L2" s="327" t="s">
        <v>1102</v>
      </c>
      <c r="M2" s="327" t="s">
        <v>1103</v>
      </c>
    </row>
    <row r="3" spans="1:17">
      <c r="B3" s="98" t="str">
        <f>Client2</f>
        <v>Department of Transport</v>
      </c>
      <c r="E3" s="313"/>
    </row>
    <row r="4" spans="1:17">
      <c r="B4" s="79"/>
      <c r="C4" s="79"/>
      <c r="D4" s="80"/>
      <c r="F4" s="80"/>
      <c r="G4" s="81"/>
      <c r="H4" s="99"/>
    </row>
    <row r="5" spans="1:17">
      <c r="B5" s="670" t="s">
        <v>48</v>
      </c>
      <c r="C5" s="671"/>
      <c r="D5" s="671"/>
      <c r="E5" s="671"/>
      <c r="F5" s="671"/>
      <c r="G5" s="671"/>
      <c r="H5" s="667" t="str">
        <f>"CHAPTER "&amp;B11</f>
        <v>CHAPTER C8.1</v>
      </c>
      <c r="N5" s="6"/>
    </row>
    <row r="6" spans="1:17" ht="7.5" customHeight="1">
      <c r="B6" s="663" t="str">
        <f>ContractDescription</f>
        <v>THE CONSTRUCTION OF MKUZE RIVER BRIDGE NO.3801 AT KM 27+440 ON MAIN ROAD P52-3 IN ZULULAND UNDER EMPANGENI REGION.</v>
      </c>
      <c r="C6" s="664"/>
      <c r="D6" s="664"/>
      <c r="E6" s="664"/>
      <c r="F6" s="664"/>
      <c r="G6" s="664"/>
      <c r="H6" s="668"/>
      <c r="I6" s="334"/>
      <c r="J6" s="335"/>
      <c r="K6" s="335"/>
      <c r="L6" s="335"/>
      <c r="M6" s="336"/>
      <c r="N6" s="8"/>
    </row>
    <row r="7" spans="1:17" ht="12.75" customHeight="1">
      <c r="B7" s="663"/>
      <c r="C7" s="664"/>
      <c r="D7" s="664"/>
      <c r="E7" s="664"/>
      <c r="F7" s="664"/>
      <c r="G7" s="664"/>
      <c r="H7" s="668"/>
      <c r="I7" s="337"/>
      <c r="J7" s="338"/>
      <c r="K7" s="338"/>
      <c r="L7" s="338"/>
      <c r="M7" s="339"/>
      <c r="N7" s="8"/>
    </row>
    <row r="8" spans="1:17" ht="7.5" customHeight="1">
      <c r="B8" s="665"/>
      <c r="C8" s="666"/>
      <c r="D8" s="666"/>
      <c r="E8" s="666"/>
      <c r="F8" s="666"/>
      <c r="G8" s="666"/>
      <c r="H8" s="669"/>
      <c r="I8" s="337"/>
      <c r="J8" s="338"/>
      <c r="K8" s="338"/>
      <c r="L8" s="338"/>
      <c r="M8" s="339"/>
      <c r="N8" s="8"/>
    </row>
    <row r="9" spans="1:17" s="9" customFormat="1" ht="24.95" customHeight="1">
      <c r="B9" s="10" t="s">
        <v>49</v>
      </c>
      <c r="C9" s="11" t="s">
        <v>50</v>
      </c>
      <c r="D9" s="11" t="s">
        <v>51</v>
      </c>
      <c r="E9" s="340" t="s">
        <v>52</v>
      </c>
      <c r="F9" s="11" t="s">
        <v>53</v>
      </c>
      <c r="G9" s="11" t="s">
        <v>54</v>
      </c>
      <c r="H9" s="11" t="s">
        <v>55</v>
      </c>
      <c r="I9" s="340"/>
      <c r="J9" s="327" t="s">
        <v>1100</v>
      </c>
      <c r="K9" s="327" t="s">
        <v>1101</v>
      </c>
      <c r="L9" s="327" t="s">
        <v>1102</v>
      </c>
      <c r="M9" s="340"/>
      <c r="N9" s="12"/>
    </row>
    <row r="10" spans="1:17">
      <c r="B10" s="50"/>
      <c r="C10" s="14"/>
      <c r="D10" s="376"/>
      <c r="E10" s="362"/>
      <c r="F10" s="377"/>
      <c r="G10" s="16"/>
      <c r="H10" s="17" t="str">
        <f t="shared" ref="H10:H73" si="0">IF(D10="","",F10*G10)</f>
        <v/>
      </c>
      <c r="I10" s="134"/>
      <c r="J10" s="341"/>
      <c r="K10" s="342" t="str">
        <f>IF(E10="","",F10*J10)</f>
        <v/>
      </c>
      <c r="L10" s="343" t="str">
        <f>IF(E10="","",IF(SUM(H10)=0,"",K10/H10))</f>
        <v/>
      </c>
      <c r="M10" s="344"/>
      <c r="N10" s="18"/>
      <c r="O10" s="1">
        <f>(180*13.6*0.7)*1.5</f>
        <v>2570.3999999999996</v>
      </c>
      <c r="Q10" s="1">
        <f>(180*13.6*0.4)*1.1</f>
        <v>1077.1200000000001</v>
      </c>
    </row>
    <row r="11" spans="1:17">
      <c r="B11" s="74" t="s">
        <v>1112</v>
      </c>
      <c r="C11" s="20" t="s">
        <v>1113</v>
      </c>
      <c r="D11" s="359"/>
      <c r="E11" s="304"/>
      <c r="F11" s="360"/>
      <c r="G11" s="40"/>
      <c r="H11" s="17" t="str">
        <f t="shared" si="0"/>
        <v/>
      </c>
      <c r="I11" s="134"/>
      <c r="J11" s="341"/>
      <c r="K11" s="342" t="str">
        <f>IF(E11="","",F11*J11)</f>
        <v/>
      </c>
      <c r="L11" s="343" t="str">
        <f>IF(E11="","",IF(SUM(H11)=0,"",K11/H11))</f>
        <v/>
      </c>
      <c r="M11" s="344"/>
      <c r="N11" s="41"/>
    </row>
    <row r="12" spans="1:17">
      <c r="B12" s="50"/>
      <c r="C12" s="14"/>
      <c r="D12" s="359"/>
      <c r="E12" s="304"/>
      <c r="F12" s="360"/>
      <c r="G12" s="40"/>
      <c r="H12" s="17" t="str">
        <f t="shared" si="0"/>
        <v/>
      </c>
      <c r="I12" s="134"/>
      <c r="J12" s="341"/>
      <c r="K12" s="342" t="str">
        <f>IF(E12="","",F12*J12)</f>
        <v/>
      </c>
      <c r="L12" s="343" t="str">
        <f>IF(E12="","",IF(SUM(H12)=0,"",K12/H12))</f>
        <v/>
      </c>
      <c r="M12" s="344"/>
      <c r="N12" s="41"/>
    </row>
    <row r="13" spans="1:17">
      <c r="B13" s="50" t="s">
        <v>1114</v>
      </c>
      <c r="C13" s="14" t="s">
        <v>1115</v>
      </c>
      <c r="D13" s="359"/>
      <c r="E13" s="304"/>
      <c r="F13" s="360"/>
      <c r="G13" s="40"/>
      <c r="H13" s="17" t="str">
        <f t="shared" si="0"/>
        <v/>
      </c>
      <c r="I13" s="134"/>
      <c r="J13" s="341"/>
      <c r="K13" s="342" t="str">
        <f>IF(E13="","",F13*J13)</f>
        <v/>
      </c>
      <c r="L13" s="343" t="str">
        <f>IF(E13="","",IF(SUM(H13)=0,"",K13/H13))</f>
        <v/>
      </c>
      <c r="M13" s="344"/>
      <c r="N13" s="41"/>
    </row>
    <row r="14" spans="1:17">
      <c r="B14" s="50"/>
      <c r="C14" s="14"/>
      <c r="D14" s="359"/>
      <c r="E14" s="304"/>
      <c r="F14" s="360"/>
      <c r="G14" s="40"/>
      <c r="H14" s="17" t="str">
        <f t="shared" si="0"/>
        <v/>
      </c>
      <c r="I14" s="134"/>
      <c r="J14" s="341"/>
      <c r="K14" s="342" t="str">
        <f>IF(E14="","",F14*J14)</f>
        <v/>
      </c>
      <c r="L14" s="343" t="str">
        <f>IF(E14="","",IF(SUM(H14)=0,"",K14/H14))</f>
        <v/>
      </c>
      <c r="M14" s="344"/>
      <c r="N14" s="41"/>
    </row>
    <row r="15" spans="1:17">
      <c r="B15" s="50" t="s">
        <v>1116</v>
      </c>
      <c r="C15" s="14" t="s">
        <v>1117</v>
      </c>
      <c r="D15" s="359" t="s">
        <v>1118</v>
      </c>
      <c r="E15" s="304"/>
      <c r="F15" s="389"/>
      <c r="G15" s="24"/>
      <c r="H15" s="17">
        <f t="shared" si="0"/>
        <v>0</v>
      </c>
      <c r="I15" s="137"/>
      <c r="J15" s="341">
        <f>ROUND(10%*G15,0)</f>
        <v>0</v>
      </c>
      <c r="K15" s="342">
        <f>IF(D15="","",F15*J15)</f>
        <v>0</v>
      </c>
      <c r="L15" s="343" t="str">
        <f>IF(J15="","",IF(SUM(H15)=0,"",K15/H15))</f>
        <v/>
      </c>
      <c r="M15" s="344"/>
      <c r="N15" s="42"/>
    </row>
    <row r="16" spans="1:17">
      <c r="B16" s="50"/>
      <c r="C16" s="14"/>
      <c r="D16" s="359"/>
      <c r="E16" s="304"/>
      <c r="F16" s="389"/>
      <c r="G16" s="24"/>
      <c r="H16" s="17" t="str">
        <f t="shared" si="0"/>
        <v/>
      </c>
      <c r="I16" s="137"/>
      <c r="J16" s="341"/>
      <c r="K16" s="342" t="str">
        <f>IF(E16="","",F16*J16)</f>
        <v/>
      </c>
      <c r="L16" s="343" t="str">
        <f>IF(E16="","",IF(SUM(H16)=0,"",K16/H16))</f>
        <v/>
      </c>
      <c r="M16" s="344"/>
      <c r="N16" s="42"/>
    </row>
    <row r="17" spans="2:22">
      <c r="B17" s="50" t="s">
        <v>1119</v>
      </c>
      <c r="C17" s="14" t="s">
        <v>1120</v>
      </c>
      <c r="D17" s="359" t="s">
        <v>1118</v>
      </c>
      <c r="E17" s="304" t="s">
        <v>52</v>
      </c>
      <c r="F17" s="389"/>
      <c r="G17" s="24">
        <v>55</v>
      </c>
      <c r="H17" s="17">
        <f t="shared" si="0"/>
        <v>0</v>
      </c>
      <c r="I17" s="137"/>
      <c r="J17" s="341">
        <f>ROUND(10%*G17,0)</f>
        <v>6</v>
      </c>
      <c r="K17" s="342">
        <f>IF(D17="","",F17*J17)</f>
        <v>0</v>
      </c>
      <c r="L17" s="343" t="str">
        <f>IF(J17="","",IF(SUM(H17)=0,"",K17/H17))</f>
        <v/>
      </c>
      <c r="M17" s="344"/>
      <c r="N17" s="42"/>
    </row>
    <row r="18" spans="2:22">
      <c r="B18" s="50"/>
      <c r="C18" s="14"/>
      <c r="D18" s="359"/>
      <c r="E18" s="304"/>
      <c r="F18" s="389"/>
      <c r="G18" s="24"/>
      <c r="H18" s="17" t="str">
        <f t="shared" si="0"/>
        <v/>
      </c>
      <c r="I18" s="137"/>
      <c r="J18" s="341"/>
      <c r="K18" s="342" t="str">
        <f>IF(E18="","",F18*J18)</f>
        <v/>
      </c>
      <c r="L18" s="343" t="str">
        <f>IF(E18="","",IF(SUM(H18)=0,"",K18/H18))</f>
        <v/>
      </c>
      <c r="M18" s="344"/>
      <c r="N18" s="42"/>
    </row>
    <row r="19" spans="2:22" hidden="1">
      <c r="B19" s="50" t="s">
        <v>1121</v>
      </c>
      <c r="C19" s="14" t="s">
        <v>1122</v>
      </c>
      <c r="D19" s="359" t="s">
        <v>1118</v>
      </c>
      <c r="E19" s="304"/>
      <c r="F19" s="389"/>
      <c r="G19" s="24"/>
      <c r="H19" s="17">
        <f t="shared" si="0"/>
        <v>0</v>
      </c>
      <c r="I19" s="137"/>
      <c r="J19" s="341">
        <f>ROUND(10%*G19,0)</f>
        <v>0</v>
      </c>
      <c r="K19" s="342">
        <f>IF(D19="","",F19*J19)</f>
        <v>0</v>
      </c>
      <c r="L19" s="343" t="str">
        <f>IF(J19="","",IF(SUM(H19)=0,"",K19/H19))</f>
        <v/>
      </c>
      <c r="M19" s="344"/>
      <c r="N19" s="42"/>
    </row>
    <row r="20" spans="2:22" hidden="1">
      <c r="B20" s="50"/>
      <c r="C20" s="14"/>
      <c r="D20" s="359"/>
      <c r="E20" s="304"/>
      <c r="F20" s="389"/>
      <c r="G20" s="24"/>
      <c r="H20" s="17" t="str">
        <f t="shared" si="0"/>
        <v/>
      </c>
      <c r="I20" s="137"/>
      <c r="J20" s="341"/>
      <c r="K20" s="342" t="str">
        <f>IF(E20="","",F20*J20)</f>
        <v/>
      </c>
      <c r="L20" s="343" t="str">
        <f>IF(E20="","",IF(SUM(H20)=0,"",K20/H20))</f>
        <v/>
      </c>
      <c r="M20" s="344"/>
      <c r="N20" s="42"/>
    </row>
    <row r="21" spans="2:22" hidden="1">
      <c r="B21" s="50" t="s">
        <v>1123</v>
      </c>
      <c r="C21" s="14" t="s">
        <v>1124</v>
      </c>
      <c r="D21" s="359" t="s">
        <v>1118</v>
      </c>
      <c r="E21" s="304"/>
      <c r="F21" s="389"/>
      <c r="G21" s="24"/>
      <c r="H21" s="17">
        <f t="shared" si="0"/>
        <v>0</v>
      </c>
      <c r="I21" s="137"/>
      <c r="J21" s="341">
        <f>ROUND(10%*G21,0)</f>
        <v>0</v>
      </c>
      <c r="K21" s="342">
        <f>IF(D21="","",F21*J21)</f>
        <v>0</v>
      </c>
      <c r="L21" s="343" t="str">
        <f>IF(J21="","",IF(SUM(H21)=0,"",K21/H21))</f>
        <v/>
      </c>
      <c r="M21" s="344"/>
      <c r="N21" s="42"/>
    </row>
    <row r="22" spans="2:22" hidden="1">
      <c r="B22" s="50"/>
      <c r="C22" s="14"/>
      <c r="D22" s="359"/>
      <c r="E22" s="304"/>
      <c r="F22" s="389"/>
      <c r="G22" s="24"/>
      <c r="H22" s="17" t="str">
        <f t="shared" si="0"/>
        <v/>
      </c>
      <c r="I22" s="137"/>
      <c r="J22" s="341"/>
      <c r="K22" s="342" t="str">
        <f>IF(E22="","",F22*J22)</f>
        <v/>
      </c>
      <c r="L22" s="343" t="str">
        <f>IF(E22="","",IF(SUM(H22)=0,"",K22/H22))</f>
        <v/>
      </c>
      <c r="M22" s="344"/>
      <c r="N22" s="42"/>
    </row>
    <row r="23" spans="2:22" hidden="1">
      <c r="B23" s="50" t="s">
        <v>1125</v>
      </c>
      <c r="C23" s="14" t="s">
        <v>1126</v>
      </c>
      <c r="D23" s="359" t="s">
        <v>1118</v>
      </c>
      <c r="E23" s="304"/>
      <c r="F23" s="389"/>
      <c r="G23" s="40"/>
      <c r="H23" s="17">
        <f t="shared" si="0"/>
        <v>0</v>
      </c>
      <c r="I23" s="137"/>
      <c r="J23" s="341">
        <f>ROUND(10%*G23,0)</f>
        <v>0</v>
      </c>
      <c r="K23" s="342">
        <f>IF(D23="","",F23*J23)</f>
        <v>0</v>
      </c>
      <c r="L23" s="343" t="str">
        <f>IF(J23="","",IF(SUM(H23)=0,"",K23/H23))</f>
        <v/>
      </c>
      <c r="M23" s="344"/>
      <c r="N23" s="41"/>
    </row>
    <row r="24" spans="2:22" hidden="1">
      <c r="B24" s="50"/>
      <c r="C24" s="14"/>
      <c r="D24" s="359"/>
      <c r="E24" s="304"/>
      <c r="F24" s="389"/>
      <c r="G24" s="43"/>
      <c r="H24" s="17" t="str">
        <f t="shared" si="0"/>
        <v/>
      </c>
      <c r="I24" s="137"/>
      <c r="J24" s="341"/>
      <c r="K24" s="342" t="str">
        <f>IF(E24="","",F24*J24)</f>
        <v/>
      </c>
      <c r="L24" s="343" t="str">
        <f>IF(E24="","",IF(SUM(H24)=0,"",K24/H24))</f>
        <v/>
      </c>
      <c r="M24" s="344"/>
      <c r="N24" s="41"/>
    </row>
    <row r="25" spans="2:22" hidden="1">
      <c r="B25" s="50" t="s">
        <v>1127</v>
      </c>
      <c r="C25" s="14" t="s">
        <v>1128</v>
      </c>
      <c r="D25" s="359"/>
      <c r="E25" s="304"/>
      <c r="F25" s="389"/>
      <c r="G25" s="40"/>
      <c r="H25" s="17" t="str">
        <f t="shared" si="0"/>
        <v/>
      </c>
      <c r="I25" s="137"/>
      <c r="J25" s="341">
        <f>ROUND(10%*G25,0)</f>
        <v>0</v>
      </c>
      <c r="K25" s="342" t="str">
        <f>IF(D25="","",F25*J25)</f>
        <v/>
      </c>
      <c r="L25" s="343" t="str">
        <f>IF(J25="","",IF(SUM(H25)=0,"",K25/H25))</f>
        <v/>
      </c>
      <c r="M25" s="344"/>
      <c r="N25" s="44"/>
    </row>
    <row r="26" spans="2:22" hidden="1">
      <c r="B26" s="50"/>
      <c r="C26" s="14"/>
      <c r="D26" s="359"/>
      <c r="E26" s="304"/>
      <c r="F26" s="389"/>
      <c r="G26" s="45"/>
      <c r="H26" s="17" t="str">
        <f t="shared" si="0"/>
        <v/>
      </c>
      <c r="I26" s="137"/>
      <c r="J26" s="341"/>
      <c r="K26" s="342" t="str">
        <f>IF(E26="","",F26*J26)</f>
        <v/>
      </c>
      <c r="L26" s="343" t="str">
        <f>IF(E26="","",IF(SUM(H26)=0,"",K26/H26))</f>
        <v/>
      </c>
      <c r="M26" s="344"/>
    </row>
    <row r="27" spans="2:22" ht="14.25" hidden="1">
      <c r="B27" s="50" t="s">
        <v>1129</v>
      </c>
      <c r="C27" s="14" t="s">
        <v>1130</v>
      </c>
      <c r="D27" s="359" t="s">
        <v>381</v>
      </c>
      <c r="E27" s="304"/>
      <c r="F27" s="389"/>
      <c r="G27" s="45"/>
      <c r="H27" s="17">
        <f t="shared" si="0"/>
        <v>0</v>
      </c>
      <c r="I27" s="137"/>
      <c r="J27" s="341">
        <f>ROUND(10%*G27,0)</f>
        <v>0</v>
      </c>
      <c r="K27" s="342">
        <f>IF(D27="","",F27*J27)</f>
        <v>0</v>
      </c>
      <c r="L27" s="343" t="str">
        <f>IF(J27="","",IF(SUM(H27)=0,"",K27/H27))</f>
        <v/>
      </c>
      <c r="M27" s="344"/>
    </row>
    <row r="28" spans="2:22">
      <c r="B28" s="50"/>
      <c r="C28" s="14"/>
      <c r="D28" s="359"/>
      <c r="E28" s="304"/>
      <c r="F28" s="389"/>
      <c r="G28" s="45"/>
      <c r="H28" s="17" t="str">
        <f t="shared" si="0"/>
        <v/>
      </c>
      <c r="I28" s="137"/>
      <c r="J28" s="341"/>
      <c r="K28" s="342" t="str">
        <f>IF(E28="","",F28*J28)</f>
        <v/>
      </c>
      <c r="L28" s="343" t="str">
        <f>IF(E28="","",IF(SUM(H28)=0,"",K28/H28))</f>
        <v/>
      </c>
      <c r="M28" s="344"/>
    </row>
    <row r="29" spans="2:22" ht="14.25">
      <c r="B29" s="50" t="s">
        <v>1131</v>
      </c>
      <c r="C29" s="14" t="s">
        <v>1132</v>
      </c>
      <c r="D29" s="359" t="s">
        <v>381</v>
      </c>
      <c r="E29" s="304" t="s">
        <v>52</v>
      </c>
      <c r="F29" s="389"/>
      <c r="G29" s="38">
        <v>35</v>
      </c>
      <c r="H29" s="17">
        <f t="shared" si="0"/>
        <v>0</v>
      </c>
      <c r="I29" s="137"/>
      <c r="J29" s="341">
        <f>ROUND(10%*G29,0)</f>
        <v>4</v>
      </c>
      <c r="K29" s="342">
        <f>IF(D29="","",F29*J29)</f>
        <v>0</v>
      </c>
      <c r="L29" s="343" t="str">
        <f>IF(J29="","",IF(SUM(H29)=0,"",K29/H29))</f>
        <v/>
      </c>
      <c r="M29" s="344"/>
    </row>
    <row r="30" spans="2:22">
      <c r="B30" s="50"/>
      <c r="C30" s="14"/>
      <c r="D30" s="359"/>
      <c r="E30" s="304"/>
      <c r="F30" s="389"/>
      <c r="G30" s="45"/>
      <c r="H30" s="17" t="str">
        <f t="shared" si="0"/>
        <v/>
      </c>
      <c r="I30" s="137"/>
      <c r="J30" s="341"/>
      <c r="K30" s="342" t="str">
        <f>IF(E30="","",F30*J30)</f>
        <v/>
      </c>
      <c r="L30" s="343" t="str">
        <f>IF(E30="","",IF(SUM(H30)=0,"",K30/H30))</f>
        <v/>
      </c>
      <c r="M30" s="344"/>
    </row>
    <row r="31" spans="2:22" ht="25.5">
      <c r="B31" s="50" t="s">
        <v>1133</v>
      </c>
      <c r="C31" s="14" t="s">
        <v>1134</v>
      </c>
      <c r="D31" s="359" t="s">
        <v>1118</v>
      </c>
      <c r="E31" s="304" t="s">
        <v>52</v>
      </c>
      <c r="F31" s="389"/>
      <c r="G31" s="217">
        <v>45</v>
      </c>
      <c r="H31" s="17">
        <f t="shared" si="0"/>
        <v>0</v>
      </c>
      <c r="I31" s="137"/>
      <c r="J31" s="341">
        <f>ROUND(10%*G31,0)</f>
        <v>5</v>
      </c>
      <c r="K31" s="342">
        <f>IF(D31="","",F31*J31)</f>
        <v>0</v>
      </c>
      <c r="L31" s="343" t="str">
        <f>IF(J31="","",IF(SUM(H31)=0,"",K31/H31))</f>
        <v/>
      </c>
      <c r="M31" s="344"/>
      <c r="V31" s="1" t="s">
        <v>1135</v>
      </c>
    </row>
    <row r="32" spans="2:22">
      <c r="B32" s="50"/>
      <c r="C32" s="14"/>
      <c r="D32" s="359"/>
      <c r="E32" s="304"/>
      <c r="F32" s="389"/>
      <c r="G32" s="45"/>
      <c r="H32" s="17" t="str">
        <f t="shared" si="0"/>
        <v/>
      </c>
      <c r="I32" s="134"/>
      <c r="J32" s="341"/>
      <c r="K32" s="342" t="str">
        <f t="shared" ref="K32:K77" si="1">IF(E32="","",F32*J32)</f>
        <v/>
      </c>
      <c r="L32" s="343" t="str">
        <f>IF(E32="","",IF(SUM(H32)=0,"",K32/H32))</f>
        <v/>
      </c>
      <c r="M32" s="344"/>
    </row>
    <row r="33" spans="2:14" hidden="1">
      <c r="B33" s="50"/>
      <c r="C33" s="14"/>
      <c r="D33" s="359"/>
      <c r="E33" s="304"/>
      <c r="F33" s="389"/>
      <c r="G33" s="40"/>
      <c r="H33" s="17" t="str">
        <f t="shared" si="0"/>
        <v/>
      </c>
      <c r="I33" s="134"/>
      <c r="J33" s="341">
        <f>ROUND(10%*G33,0)</f>
        <v>0</v>
      </c>
      <c r="K33" s="342" t="str">
        <f>IF(D33="","",F33*J33)</f>
        <v/>
      </c>
      <c r="L33" s="343" t="str">
        <f>IF(J33="","",IF(SUM(H33)=0,"",K33/H33))</f>
        <v/>
      </c>
      <c r="M33" s="344"/>
      <c r="N33" s="41"/>
    </row>
    <row r="34" spans="2:14" hidden="1">
      <c r="B34" s="50"/>
      <c r="C34" s="14"/>
      <c r="D34" s="359"/>
      <c r="E34" s="304"/>
      <c r="F34" s="389"/>
      <c r="G34" s="40"/>
      <c r="H34" s="17" t="str">
        <f t="shared" si="0"/>
        <v/>
      </c>
      <c r="I34" s="138"/>
      <c r="J34" s="341"/>
      <c r="K34" s="342" t="str">
        <f t="shared" si="1"/>
        <v/>
      </c>
      <c r="L34" s="343" t="str">
        <f>IF(E34="","",IF(SUM(H34)=0,"",K34/H34))</f>
        <v/>
      </c>
      <c r="M34" s="344"/>
      <c r="N34" s="41"/>
    </row>
    <row r="35" spans="2:14" hidden="1">
      <c r="B35" s="50"/>
      <c r="C35" s="14"/>
      <c r="D35" s="359"/>
      <c r="E35" s="304"/>
      <c r="F35" s="389"/>
      <c r="G35" s="38"/>
      <c r="H35" s="17" t="str">
        <f t="shared" si="0"/>
        <v/>
      </c>
      <c r="I35" s="345"/>
      <c r="J35" s="341">
        <f>ROUND(60%*G35,0)</f>
        <v>0</v>
      </c>
      <c r="K35" s="342" t="str">
        <f>IF(D35="","",F35*J35)</f>
        <v/>
      </c>
      <c r="L35" s="343" t="str">
        <f>IF(J35="","",IF(SUM(H35)=0,"",K35/H35))</f>
        <v/>
      </c>
      <c r="M35" s="344"/>
      <c r="N35" s="42"/>
    </row>
    <row r="36" spans="2:14" hidden="1">
      <c r="B36" s="50"/>
      <c r="C36" s="14"/>
      <c r="D36" s="359"/>
      <c r="E36" s="328"/>
      <c r="F36" s="190"/>
      <c r="G36" s="27"/>
      <c r="H36" s="17" t="str">
        <f t="shared" si="0"/>
        <v/>
      </c>
      <c r="I36" s="345"/>
      <c r="J36" s="346"/>
      <c r="K36" s="342" t="str">
        <f t="shared" si="1"/>
        <v/>
      </c>
      <c r="L36" s="343" t="str">
        <f t="shared" ref="L36:L56" si="2">IF(E36="","",IF(SUM(H36)=0,"",K36/H36))</f>
        <v/>
      </c>
      <c r="M36" s="344"/>
      <c r="N36" s="18"/>
    </row>
    <row r="37" spans="2:14" s="36" customFormat="1" hidden="1">
      <c r="B37" s="13"/>
      <c r="C37" s="14"/>
      <c r="D37" s="376"/>
      <c r="E37" s="328"/>
      <c r="F37" s="190"/>
      <c r="G37" s="27"/>
      <c r="H37" s="17" t="str">
        <f t="shared" si="0"/>
        <v/>
      </c>
      <c r="I37" s="345"/>
      <c r="J37" s="346"/>
      <c r="K37" s="342" t="str">
        <f t="shared" si="1"/>
        <v/>
      </c>
      <c r="L37" s="343" t="str">
        <f t="shared" si="2"/>
        <v/>
      </c>
      <c r="M37" s="344"/>
      <c r="N37" s="18"/>
    </row>
    <row r="38" spans="2:14" hidden="1">
      <c r="B38" s="13"/>
      <c r="C38" s="14"/>
      <c r="D38" s="359"/>
      <c r="E38" s="328"/>
      <c r="F38" s="389"/>
      <c r="G38" s="38"/>
      <c r="H38" s="17" t="str">
        <f t="shared" si="0"/>
        <v/>
      </c>
      <c r="I38" s="345"/>
      <c r="J38" s="346"/>
      <c r="K38" s="342" t="str">
        <f t="shared" si="1"/>
        <v/>
      </c>
      <c r="L38" s="343" t="str">
        <f t="shared" si="2"/>
        <v/>
      </c>
      <c r="M38" s="344"/>
      <c r="N38" s="42"/>
    </row>
    <row r="39" spans="2:14" hidden="1">
      <c r="B39" s="13"/>
      <c r="C39" s="14"/>
      <c r="D39" s="359"/>
      <c r="E39" s="328"/>
      <c r="F39" s="389"/>
      <c r="G39" s="38"/>
      <c r="H39" s="17" t="str">
        <f t="shared" si="0"/>
        <v/>
      </c>
      <c r="I39" s="345"/>
      <c r="J39" s="346"/>
      <c r="K39" s="342" t="str">
        <f t="shared" si="1"/>
        <v/>
      </c>
      <c r="L39" s="343" t="str">
        <f t="shared" si="2"/>
        <v/>
      </c>
      <c r="M39" s="344"/>
      <c r="N39" s="42"/>
    </row>
    <row r="40" spans="2:14" hidden="1">
      <c r="B40" s="13"/>
      <c r="C40" s="14"/>
      <c r="D40" s="359"/>
      <c r="E40" s="328"/>
      <c r="F40" s="389"/>
      <c r="G40" s="47"/>
      <c r="H40" s="17" t="str">
        <f t="shared" si="0"/>
        <v/>
      </c>
      <c r="I40" s="345"/>
      <c r="J40" s="346"/>
      <c r="K40" s="342" t="str">
        <f t="shared" si="1"/>
        <v/>
      </c>
      <c r="L40" s="343" t="str">
        <f t="shared" si="2"/>
        <v/>
      </c>
      <c r="M40" s="344"/>
      <c r="N40" s="41"/>
    </row>
    <row r="41" spans="2:14" hidden="1">
      <c r="B41" s="13"/>
      <c r="C41" s="14"/>
      <c r="D41" s="359"/>
      <c r="E41" s="328"/>
      <c r="F41" s="389"/>
      <c r="G41" s="47"/>
      <c r="H41" s="17" t="str">
        <f t="shared" si="0"/>
        <v/>
      </c>
      <c r="I41" s="134"/>
      <c r="J41" s="341"/>
      <c r="K41" s="342" t="str">
        <f t="shared" si="1"/>
        <v/>
      </c>
      <c r="L41" s="343" t="str">
        <f t="shared" si="2"/>
        <v/>
      </c>
      <c r="M41" s="344"/>
      <c r="N41" s="41"/>
    </row>
    <row r="42" spans="2:14" hidden="1">
      <c r="B42" s="13"/>
      <c r="C42" s="14"/>
      <c r="D42" s="359"/>
      <c r="E42" s="304"/>
      <c r="F42" s="389"/>
      <c r="G42" s="43"/>
      <c r="H42" s="17" t="str">
        <f t="shared" si="0"/>
        <v/>
      </c>
      <c r="I42" s="134"/>
      <c r="J42" s="341"/>
      <c r="K42" s="342" t="str">
        <f t="shared" si="1"/>
        <v/>
      </c>
      <c r="L42" s="343" t="str">
        <f t="shared" si="2"/>
        <v/>
      </c>
      <c r="M42" s="344"/>
      <c r="N42" s="41"/>
    </row>
    <row r="43" spans="2:14" hidden="1">
      <c r="B43" s="13"/>
      <c r="C43" s="14"/>
      <c r="D43" s="359"/>
      <c r="E43" s="304"/>
      <c r="F43" s="389"/>
      <c r="G43" s="43"/>
      <c r="H43" s="17" t="str">
        <f t="shared" si="0"/>
        <v/>
      </c>
      <c r="I43" s="137"/>
      <c r="J43" s="342"/>
      <c r="K43" s="342" t="str">
        <f t="shared" si="1"/>
        <v/>
      </c>
      <c r="L43" s="343" t="str">
        <f t="shared" si="2"/>
        <v/>
      </c>
      <c r="M43" s="344"/>
      <c r="N43" s="41"/>
    </row>
    <row r="44" spans="2:14" hidden="1">
      <c r="B44" s="13"/>
      <c r="C44" s="14"/>
      <c r="D44" s="359"/>
      <c r="E44" s="304"/>
      <c r="F44" s="360"/>
      <c r="G44" s="243"/>
      <c r="H44" s="17" t="str">
        <f t="shared" si="0"/>
        <v/>
      </c>
      <c r="I44" s="134"/>
      <c r="J44" s="341"/>
      <c r="K44" s="342" t="str">
        <f t="shared" si="1"/>
        <v/>
      </c>
      <c r="L44" s="343" t="str">
        <f t="shared" si="2"/>
        <v/>
      </c>
      <c r="M44" s="344"/>
      <c r="N44" s="41"/>
    </row>
    <row r="45" spans="2:14" hidden="1">
      <c r="B45" s="13"/>
      <c r="C45" s="14"/>
      <c r="D45" s="359"/>
      <c r="E45" s="304"/>
      <c r="F45" s="360"/>
      <c r="G45" s="40"/>
      <c r="H45" s="17" t="str">
        <f t="shared" si="0"/>
        <v/>
      </c>
      <c r="I45" s="134"/>
      <c r="J45" s="341"/>
      <c r="K45" s="342" t="str">
        <f t="shared" si="1"/>
        <v/>
      </c>
      <c r="L45" s="343" t="str">
        <f t="shared" si="2"/>
        <v/>
      </c>
      <c r="M45" s="344"/>
      <c r="N45" s="41"/>
    </row>
    <row r="46" spans="2:14" hidden="1">
      <c r="B46" s="13"/>
      <c r="C46" s="14"/>
      <c r="D46" s="359"/>
      <c r="E46" s="304"/>
      <c r="F46" s="360"/>
      <c r="G46" s="38"/>
      <c r="H46" s="17" t="str">
        <f t="shared" si="0"/>
        <v/>
      </c>
      <c r="I46" s="134"/>
      <c r="J46" s="341"/>
      <c r="K46" s="342" t="str">
        <f t="shared" si="1"/>
        <v/>
      </c>
      <c r="L46" s="343" t="str">
        <f t="shared" si="2"/>
        <v/>
      </c>
      <c r="M46" s="344"/>
      <c r="N46" s="41"/>
    </row>
    <row r="47" spans="2:14" hidden="1">
      <c r="B47" s="13"/>
      <c r="C47" s="14"/>
      <c r="D47" s="359"/>
      <c r="E47" s="304"/>
      <c r="F47" s="360"/>
      <c r="G47" s="38"/>
      <c r="H47" s="17" t="str">
        <f t="shared" si="0"/>
        <v/>
      </c>
      <c r="I47" s="134"/>
      <c r="J47" s="341"/>
      <c r="K47" s="342" t="str">
        <f t="shared" si="1"/>
        <v/>
      </c>
      <c r="L47" s="343" t="str">
        <f t="shared" si="2"/>
        <v/>
      </c>
      <c r="M47" s="344"/>
      <c r="N47" s="41"/>
    </row>
    <row r="48" spans="2:14" hidden="1">
      <c r="B48" s="13"/>
      <c r="C48" s="14"/>
      <c r="D48" s="359"/>
      <c r="E48" s="304"/>
      <c r="F48" s="360"/>
      <c r="G48" s="38"/>
      <c r="H48" s="17" t="str">
        <f t="shared" si="0"/>
        <v/>
      </c>
      <c r="I48" s="134"/>
      <c r="J48" s="341"/>
      <c r="K48" s="342" t="str">
        <f t="shared" si="1"/>
        <v/>
      </c>
      <c r="L48" s="343" t="str">
        <f t="shared" si="2"/>
        <v/>
      </c>
      <c r="M48" s="344"/>
      <c r="N48" s="41"/>
    </row>
    <row r="49" spans="2:14" hidden="1">
      <c r="B49" s="13"/>
      <c r="C49" s="14"/>
      <c r="D49" s="359"/>
      <c r="E49" s="304"/>
      <c r="F49" s="360"/>
      <c r="G49" s="38"/>
      <c r="H49" s="17" t="str">
        <f t="shared" si="0"/>
        <v/>
      </c>
      <c r="I49" s="137"/>
      <c r="J49" s="342"/>
      <c r="K49" s="342" t="str">
        <f t="shared" si="1"/>
        <v/>
      </c>
      <c r="L49" s="343" t="str">
        <f t="shared" si="2"/>
        <v/>
      </c>
      <c r="M49" s="344"/>
      <c r="N49" s="41"/>
    </row>
    <row r="50" spans="2:14" hidden="1">
      <c r="B50" s="13"/>
      <c r="C50" s="14"/>
      <c r="D50" s="359"/>
      <c r="E50" s="304"/>
      <c r="F50" s="360"/>
      <c r="G50" s="38"/>
      <c r="H50" s="17" t="str">
        <f t="shared" si="0"/>
        <v/>
      </c>
      <c r="I50" s="134"/>
      <c r="J50" s="341"/>
      <c r="K50" s="342" t="str">
        <f t="shared" si="1"/>
        <v/>
      </c>
      <c r="L50" s="343" t="str">
        <f t="shared" si="2"/>
        <v/>
      </c>
      <c r="M50" s="344"/>
      <c r="N50" s="41"/>
    </row>
    <row r="51" spans="2:14" hidden="1">
      <c r="B51" s="13"/>
      <c r="C51" s="14"/>
      <c r="D51" s="359"/>
      <c r="E51" s="304"/>
      <c r="F51" s="360"/>
      <c r="G51" s="38"/>
      <c r="H51" s="17" t="str">
        <f t="shared" si="0"/>
        <v/>
      </c>
      <c r="I51" s="134"/>
      <c r="J51" s="341"/>
      <c r="K51" s="342" t="str">
        <f t="shared" si="1"/>
        <v/>
      </c>
      <c r="L51" s="343" t="str">
        <f t="shared" si="2"/>
        <v/>
      </c>
      <c r="M51" s="344"/>
      <c r="N51" s="41"/>
    </row>
    <row r="52" spans="2:14" hidden="1">
      <c r="B52" s="13"/>
      <c r="C52" s="14"/>
      <c r="D52" s="359"/>
      <c r="E52" s="304"/>
      <c r="F52" s="360"/>
      <c r="G52" s="38"/>
      <c r="H52" s="17" t="str">
        <f t="shared" si="0"/>
        <v/>
      </c>
      <c r="I52" s="134"/>
      <c r="J52" s="341"/>
      <c r="K52" s="342" t="str">
        <f t="shared" si="1"/>
        <v/>
      </c>
      <c r="L52" s="343" t="str">
        <f t="shared" si="2"/>
        <v/>
      </c>
      <c r="M52" s="344"/>
      <c r="N52" s="41"/>
    </row>
    <row r="53" spans="2:14" hidden="1">
      <c r="B53" s="13"/>
      <c r="C53" s="14"/>
      <c r="D53" s="359"/>
      <c r="E53" s="304"/>
      <c r="F53" s="360"/>
      <c r="G53" s="38"/>
      <c r="H53" s="17" t="str">
        <f t="shared" si="0"/>
        <v/>
      </c>
      <c r="I53" s="134"/>
      <c r="J53" s="341"/>
      <c r="K53" s="342" t="str">
        <f t="shared" si="1"/>
        <v/>
      </c>
      <c r="L53" s="343" t="str">
        <f t="shared" si="2"/>
        <v/>
      </c>
      <c r="M53" s="344"/>
      <c r="N53" s="41"/>
    </row>
    <row r="54" spans="2:14" hidden="1">
      <c r="B54" s="13"/>
      <c r="C54" s="14"/>
      <c r="D54" s="359"/>
      <c r="E54" s="304"/>
      <c r="F54" s="360"/>
      <c r="G54" s="48"/>
      <c r="H54" s="17" t="str">
        <f t="shared" si="0"/>
        <v/>
      </c>
      <c r="I54" s="134"/>
      <c r="J54" s="341"/>
      <c r="K54" s="342" t="str">
        <f t="shared" si="1"/>
        <v/>
      </c>
      <c r="L54" s="343" t="str">
        <f t="shared" si="2"/>
        <v/>
      </c>
      <c r="M54" s="344"/>
      <c r="N54" s="41"/>
    </row>
    <row r="55" spans="2:14" hidden="1">
      <c r="B55" s="14"/>
      <c r="C55" s="14"/>
      <c r="D55" s="359"/>
      <c r="E55" s="304"/>
      <c r="F55" s="360"/>
      <c r="G55" s="48"/>
      <c r="H55" s="17" t="str">
        <f t="shared" si="0"/>
        <v/>
      </c>
      <c r="I55" s="134"/>
      <c r="J55" s="341"/>
      <c r="K55" s="342" t="str">
        <f t="shared" si="1"/>
        <v/>
      </c>
      <c r="L55" s="343" t="str">
        <f t="shared" si="2"/>
        <v/>
      </c>
      <c r="M55" s="344"/>
      <c r="N55" s="41"/>
    </row>
    <row r="56" spans="2:14" hidden="1">
      <c r="B56" s="21"/>
      <c r="C56" s="14"/>
      <c r="D56" s="359"/>
      <c r="E56" s="304"/>
      <c r="F56" s="360"/>
      <c r="G56" s="38"/>
      <c r="H56" s="17" t="str">
        <f t="shared" si="0"/>
        <v/>
      </c>
      <c r="I56" s="134"/>
      <c r="J56" s="341"/>
      <c r="K56" s="342" t="str">
        <f t="shared" si="1"/>
        <v/>
      </c>
      <c r="L56" s="343" t="str">
        <f t="shared" si="2"/>
        <v/>
      </c>
      <c r="M56" s="344"/>
      <c r="N56" s="41"/>
    </row>
    <row r="57" spans="2:14" hidden="1">
      <c r="B57" s="21"/>
      <c r="C57" s="14"/>
      <c r="D57" s="359"/>
      <c r="E57" s="304"/>
      <c r="F57" s="360"/>
      <c r="G57" s="38"/>
      <c r="H57" s="17" t="str">
        <f t="shared" si="0"/>
        <v/>
      </c>
      <c r="I57" s="134"/>
      <c r="J57" s="341">
        <f>ROUND(3%*G57,0)</f>
        <v>0</v>
      </c>
      <c r="K57" s="342" t="str">
        <f>IF(D57="","",F57*J57)</f>
        <v/>
      </c>
      <c r="L57" s="343" t="str">
        <f>IF(J57="","",IF(SUM(H57)=0,"",K57/H57))</f>
        <v/>
      </c>
      <c r="M57" s="344"/>
      <c r="N57" s="41"/>
    </row>
    <row r="58" spans="2:14" hidden="1">
      <c r="B58" s="13"/>
      <c r="C58" s="14"/>
      <c r="D58" s="359"/>
      <c r="E58" s="304"/>
      <c r="F58" s="360"/>
      <c r="G58" s="38"/>
      <c r="H58" s="17" t="str">
        <f t="shared" si="0"/>
        <v/>
      </c>
      <c r="I58" s="134"/>
      <c r="J58" s="341"/>
      <c r="K58" s="342" t="str">
        <f t="shared" si="1"/>
        <v/>
      </c>
      <c r="L58" s="343" t="str">
        <f>IF(E58="","",IF(SUM(H58)=0,"",K58/H58))</f>
        <v/>
      </c>
      <c r="M58" s="344"/>
      <c r="N58" s="41"/>
    </row>
    <row r="59" spans="2:14" hidden="1">
      <c r="B59" s="13"/>
      <c r="C59" s="14"/>
      <c r="D59" s="359"/>
      <c r="E59" s="304"/>
      <c r="F59" s="360"/>
      <c r="G59" s="38"/>
      <c r="H59" s="17" t="str">
        <f t="shared" si="0"/>
        <v/>
      </c>
      <c r="I59" s="134"/>
      <c r="J59" s="341"/>
      <c r="K59" s="342" t="str">
        <f t="shared" si="1"/>
        <v/>
      </c>
      <c r="L59" s="343" t="str">
        <f>IF(E59="","",IF(SUM(H59)=0,"",K59/H59))</f>
        <v/>
      </c>
      <c r="M59" s="344"/>
      <c r="N59" s="41"/>
    </row>
    <row r="60" spans="2:14" hidden="1">
      <c r="B60" s="13"/>
      <c r="C60" s="14"/>
      <c r="D60" s="359"/>
      <c r="E60" s="304"/>
      <c r="F60" s="360"/>
      <c r="G60" s="38"/>
      <c r="H60" s="17" t="str">
        <f t="shared" si="0"/>
        <v/>
      </c>
      <c r="I60" s="134"/>
      <c r="J60" s="341"/>
      <c r="K60" s="342" t="str">
        <f t="shared" si="1"/>
        <v/>
      </c>
      <c r="L60" s="343" t="str">
        <f>IF(E60="","",IF(SUM(H60)=0,"",K60/H60))</f>
        <v/>
      </c>
      <c r="M60" s="344"/>
      <c r="N60" s="41"/>
    </row>
    <row r="61" spans="2:14" hidden="1">
      <c r="B61" s="13"/>
      <c r="C61" s="14"/>
      <c r="D61" s="359"/>
      <c r="E61" s="304"/>
      <c r="F61" s="360"/>
      <c r="G61" s="38"/>
      <c r="H61" s="17" t="str">
        <f t="shared" si="0"/>
        <v/>
      </c>
      <c r="I61" s="345"/>
      <c r="J61" s="346"/>
      <c r="K61" s="342" t="str">
        <f>IF(E61="","",F61*J61)</f>
        <v/>
      </c>
      <c r="L61" s="343" t="str">
        <f>IF(E61="","",IF(SUM(H61)=0,"",K61/H61))</f>
        <v/>
      </c>
      <c r="M61" s="344"/>
      <c r="N61" s="41"/>
    </row>
    <row r="62" spans="2:14" hidden="1">
      <c r="B62" s="13"/>
      <c r="C62" s="14"/>
      <c r="D62" s="388"/>
      <c r="E62" s="22"/>
      <c r="F62" s="371"/>
      <c r="G62" s="38"/>
      <c r="H62" s="17" t="str">
        <f t="shared" si="0"/>
        <v/>
      </c>
      <c r="I62" s="345"/>
      <c r="J62" s="346"/>
      <c r="K62" s="342"/>
      <c r="L62" s="343"/>
      <c r="M62" s="344"/>
    </row>
    <row r="63" spans="2:14" hidden="1">
      <c r="B63" s="13"/>
      <c r="C63" s="14"/>
      <c r="D63" s="359"/>
      <c r="E63" s="22"/>
      <c r="F63" s="360"/>
      <c r="G63" s="38"/>
      <c r="H63" s="17" t="str">
        <f t="shared" si="0"/>
        <v/>
      </c>
      <c r="I63" s="345"/>
      <c r="J63" s="346"/>
      <c r="K63" s="342"/>
      <c r="L63" s="343"/>
      <c r="M63" s="344"/>
      <c r="N63" s="41"/>
    </row>
    <row r="64" spans="2:14" hidden="1">
      <c r="B64" s="13"/>
      <c r="C64" s="148"/>
      <c r="D64" s="388"/>
      <c r="E64" s="37"/>
      <c r="F64" s="371"/>
      <c r="G64" s="38"/>
      <c r="H64" s="17" t="str">
        <f t="shared" si="0"/>
        <v/>
      </c>
      <c r="I64" s="345"/>
      <c r="J64" s="346"/>
      <c r="K64" s="342"/>
      <c r="L64" s="343"/>
      <c r="M64" s="344"/>
      <c r="N64" s="49"/>
    </row>
    <row r="65" spans="2:14" hidden="1">
      <c r="B65" s="13"/>
      <c r="C65" s="148"/>
      <c r="D65" s="388"/>
      <c r="E65" s="473"/>
      <c r="F65" s="371"/>
      <c r="G65" s="38"/>
      <c r="H65" s="17" t="str">
        <f t="shared" si="0"/>
        <v/>
      </c>
      <c r="I65" s="345"/>
      <c r="J65" s="346"/>
      <c r="K65" s="342"/>
      <c r="L65" s="343"/>
      <c r="M65" s="344"/>
    </row>
    <row r="66" spans="2:14" hidden="1">
      <c r="B66" s="13"/>
      <c r="C66" s="148"/>
      <c r="D66" s="359"/>
      <c r="E66" s="37"/>
      <c r="F66" s="360"/>
      <c r="G66" s="38"/>
      <c r="H66" s="17" t="str">
        <f t="shared" si="0"/>
        <v/>
      </c>
      <c r="I66" s="345"/>
      <c r="J66" s="346"/>
      <c r="K66" s="342"/>
      <c r="L66" s="343"/>
      <c r="M66" s="344"/>
      <c r="N66" s="41"/>
    </row>
    <row r="67" spans="2:14" hidden="1">
      <c r="B67" s="13"/>
      <c r="C67" s="14"/>
      <c r="D67" s="359"/>
      <c r="E67" s="37"/>
      <c r="F67" s="360"/>
      <c r="G67" s="38"/>
      <c r="H67" s="17" t="str">
        <f t="shared" si="0"/>
        <v/>
      </c>
      <c r="I67" s="345"/>
      <c r="J67" s="346"/>
      <c r="K67" s="342"/>
      <c r="L67" s="343"/>
      <c r="M67" s="344"/>
      <c r="N67" s="41"/>
    </row>
    <row r="68" spans="2:14" hidden="1">
      <c r="B68" s="13"/>
      <c r="C68" s="14"/>
      <c r="D68" s="359"/>
      <c r="E68" s="37"/>
      <c r="F68" s="360"/>
      <c r="G68" s="38"/>
      <c r="H68" s="17" t="str">
        <f t="shared" si="0"/>
        <v/>
      </c>
      <c r="I68" s="345"/>
      <c r="J68" s="346"/>
      <c r="K68" s="342"/>
      <c r="L68" s="343"/>
      <c r="M68" s="344"/>
      <c r="N68" s="41"/>
    </row>
    <row r="69" spans="2:14" hidden="1">
      <c r="B69" s="13"/>
      <c r="C69" s="14"/>
      <c r="D69" s="359"/>
      <c r="E69" s="22"/>
      <c r="F69" s="360"/>
      <c r="G69" s="38"/>
      <c r="H69" s="17" t="str">
        <f t="shared" si="0"/>
        <v/>
      </c>
      <c r="I69" s="345"/>
      <c r="J69" s="346"/>
      <c r="K69" s="342"/>
      <c r="L69" s="343"/>
      <c r="M69" s="344"/>
      <c r="N69" s="41"/>
    </row>
    <row r="70" spans="2:14" hidden="1">
      <c r="B70" s="13"/>
      <c r="C70" s="14"/>
      <c r="D70" s="359"/>
      <c r="E70" s="22"/>
      <c r="F70" s="360"/>
      <c r="G70" s="38"/>
      <c r="H70" s="17" t="str">
        <f t="shared" si="0"/>
        <v/>
      </c>
      <c r="I70" s="345"/>
      <c r="J70" s="346"/>
      <c r="K70" s="342"/>
      <c r="L70" s="343"/>
      <c r="M70" s="344"/>
      <c r="N70" s="41"/>
    </row>
    <row r="71" spans="2:14" hidden="1">
      <c r="B71" s="13"/>
      <c r="C71" s="14"/>
      <c r="D71" s="359"/>
      <c r="E71" s="22"/>
      <c r="F71" s="360"/>
      <c r="G71" s="38"/>
      <c r="H71" s="17" t="str">
        <f t="shared" si="0"/>
        <v/>
      </c>
      <c r="I71" s="345"/>
      <c r="J71" s="346"/>
      <c r="K71" s="342"/>
      <c r="L71" s="343"/>
      <c r="M71" s="344"/>
      <c r="N71" s="41"/>
    </row>
    <row r="72" spans="2:14" hidden="1">
      <c r="B72" s="13"/>
      <c r="C72" s="780"/>
      <c r="D72" s="359"/>
      <c r="E72" s="22"/>
      <c r="F72" s="360"/>
      <c r="G72" s="38"/>
      <c r="H72" s="17" t="str">
        <f t="shared" si="0"/>
        <v/>
      </c>
      <c r="I72" s="345"/>
      <c r="J72" s="346"/>
      <c r="K72" s="342"/>
      <c r="L72" s="343"/>
      <c r="M72" s="344"/>
      <c r="N72" s="41"/>
    </row>
    <row r="73" spans="2:14" hidden="1">
      <c r="B73" s="13"/>
      <c r="C73" s="780"/>
      <c r="D73" s="359"/>
      <c r="E73" s="22"/>
      <c r="F73" s="360"/>
      <c r="G73" s="38"/>
      <c r="H73" s="17" t="str">
        <f t="shared" si="0"/>
        <v/>
      </c>
      <c r="I73" s="134"/>
      <c r="J73" s="341"/>
      <c r="K73" s="342" t="str">
        <f>IF(E73="","",F73*J73)</f>
        <v/>
      </c>
      <c r="L73" s="343" t="str">
        <f>IF(E73="","",IF(SUM(H73)=0,"",K73/H73))</f>
        <v/>
      </c>
      <c r="M73" s="344"/>
      <c r="N73" s="41"/>
    </row>
    <row r="74" spans="2:14" hidden="1">
      <c r="B74" s="13"/>
      <c r="C74" s="780"/>
      <c r="D74" s="359"/>
      <c r="E74" s="22"/>
      <c r="F74" s="360"/>
      <c r="G74" s="38"/>
      <c r="H74" s="17" t="str">
        <f>IF(D74="","",F74*G74)</f>
        <v/>
      </c>
      <c r="I74" s="347"/>
      <c r="J74" s="346"/>
      <c r="K74" s="342" t="str">
        <f>IF(E74="","",F74*J74)</f>
        <v/>
      </c>
      <c r="L74" s="343" t="str">
        <f>IF(E74="","",IF(SUM(H74)=0,"",K74/H74))</f>
        <v/>
      </c>
      <c r="M74" s="344"/>
      <c r="N74" s="41"/>
    </row>
    <row r="75" spans="2:14" hidden="1">
      <c r="B75" s="13"/>
      <c r="C75" s="14"/>
      <c r="D75" s="359"/>
      <c r="E75" s="22"/>
      <c r="F75" s="360"/>
      <c r="G75" s="38"/>
      <c r="H75" s="17" t="str">
        <f>IF(D75="","",F75*G75)</f>
        <v/>
      </c>
      <c r="I75" s="345"/>
      <c r="J75" s="346"/>
      <c r="K75" s="342" t="str">
        <f>IF(E75="","",F75*J75)</f>
        <v/>
      </c>
      <c r="L75" s="343" t="str">
        <f>IF(E75="","",IF(SUM(H75)=0,"",K75/H75))</f>
        <v/>
      </c>
      <c r="M75" s="344"/>
      <c r="N75" s="41"/>
    </row>
    <row r="76" spans="2:14" hidden="1">
      <c r="B76" s="13"/>
      <c r="C76" s="14"/>
      <c r="D76" s="359"/>
      <c r="E76" s="51"/>
      <c r="F76" s="360"/>
      <c r="G76" s="38"/>
      <c r="H76" s="17" t="str">
        <f>IF(D76="","",F76*G76)</f>
        <v/>
      </c>
      <c r="I76" s="134"/>
      <c r="J76" s="341">
        <f>ROUND(3%*G76,0)</f>
        <v>0</v>
      </c>
      <c r="K76" s="342" t="str">
        <f>IF(D76="","",F76*J76)</f>
        <v/>
      </c>
      <c r="L76" s="343" t="str">
        <f>IF(J76="","",IF(SUM(H76)=0,"",K76/H76))</f>
        <v/>
      </c>
      <c r="M76" s="344"/>
      <c r="N76" s="41"/>
    </row>
    <row r="77" spans="2:14">
      <c r="B77" s="13"/>
      <c r="C77" s="14"/>
      <c r="D77" s="359"/>
      <c r="E77" s="474"/>
      <c r="F77" s="360"/>
      <c r="G77" s="38"/>
      <c r="H77" s="17" t="str">
        <f>IF(D77="","",F77*G77)</f>
        <v/>
      </c>
      <c r="I77" s="134"/>
      <c r="J77" s="341"/>
      <c r="K77" s="342" t="str">
        <f t="shared" si="1"/>
        <v/>
      </c>
      <c r="L77" s="343" t="str">
        <f>IF(E77="","",IF(SUM(H77)=0,"",K77/H77))</f>
        <v/>
      </c>
      <c r="M77" s="344"/>
      <c r="N77" s="41"/>
    </row>
    <row r="78" spans="2:14" s="28" customFormat="1" ht="24.95" customHeight="1">
      <c r="B78" s="90" t="str">
        <f>$B$11</f>
        <v>C8.1</v>
      </c>
      <c r="C78" s="30" t="s">
        <v>94</v>
      </c>
      <c r="D78" s="31"/>
      <c r="E78" s="468"/>
      <c r="F78" s="32"/>
      <c r="G78" s="31"/>
      <c r="H78" s="33">
        <f>SUM(H10:H77)</f>
        <v>0</v>
      </c>
      <c r="I78" s="134"/>
      <c r="J78" s="341"/>
      <c r="K78" s="342">
        <f>SUM(K15:K77)</f>
        <v>0</v>
      </c>
      <c r="L78" s="343" t="str">
        <f>IF(E78="","",IF(SUM(H78)=0,"",K78/H78))</f>
        <v/>
      </c>
      <c r="M78" s="344"/>
      <c r="N78" s="34"/>
    </row>
    <row r="91" spans="5:5">
      <c r="E91" s="4"/>
    </row>
    <row r="92" spans="5:5">
      <c r="E92" s="4"/>
    </row>
    <row r="93" spans="5:5">
      <c r="E93" s="4"/>
    </row>
    <row r="94" spans="5:5">
      <c r="E94" s="4"/>
    </row>
  </sheetData>
  <mergeCells count="4">
    <mergeCell ref="F2:H2"/>
    <mergeCell ref="B5:G5"/>
    <mergeCell ref="H5:H8"/>
    <mergeCell ref="B6:G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36CE-A10A-4C93-A90D-FB67539D8DDA}">
  <dimension ref="A1:Q302"/>
  <sheetViews>
    <sheetView view="pageBreakPreview" zoomScaleNormal="125" zoomScaleSheetLayoutView="100" zoomScalePageLayoutView="125" workbookViewId="0">
      <selection activeCell="F172" sqref="F172:F181"/>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42578125" style="299" customWidth="1"/>
    <col min="6" max="6" width="15.7109375" style="4" customWidth="1"/>
    <col min="7" max="7" width="15.7109375" style="1" customWidth="1"/>
    <col min="8" max="8" width="15.7109375" style="5" customWidth="1"/>
    <col min="9" max="9" width="1.28515625" style="321" customWidth="1"/>
    <col min="10" max="10" width="13.5703125" style="324" customWidth="1"/>
    <col min="11" max="12" width="14.28515625" style="324" customWidth="1"/>
    <col min="13" max="13" width="14.28515625" style="301" customWidth="1"/>
    <col min="14" max="14" width="18.28515625" style="5" customWidth="1"/>
    <col min="15" max="16384" width="6.85546875" style="1"/>
  </cols>
  <sheetData>
    <row r="1" spans="1:17" s="301" customFormat="1" ht="12">
      <c r="A1" s="318"/>
      <c r="B1" s="319"/>
      <c r="C1" s="320" t="s">
        <v>46</v>
      </c>
      <c r="D1" s="299"/>
      <c r="E1" s="299"/>
      <c r="F1" s="321" t="s">
        <v>47</v>
      </c>
      <c r="G1" s="320">
        <v>1</v>
      </c>
      <c r="H1" s="322">
        <f>MAX(H2:H225)</f>
        <v>0</v>
      </c>
      <c r="I1" s="323"/>
      <c r="J1" s="324"/>
      <c r="K1" s="324">
        <f>MAX(K12:K225)</f>
        <v>0</v>
      </c>
      <c r="L1" s="324"/>
      <c r="N1" s="323"/>
      <c r="O1" s="324"/>
      <c r="P1" s="324">
        <f>MAX(P2:P146)</f>
        <v>0</v>
      </c>
      <c r="Q1" s="324"/>
    </row>
    <row r="2" spans="1:17" hidden="1">
      <c r="B2" s="2" t="str">
        <f>Client1</f>
        <v>Province of KwaZulu-Natal</v>
      </c>
      <c r="E2" s="4"/>
      <c r="F2" s="672" t="str">
        <f>"Contract No. "&amp;ContractNo</f>
        <v>Contract No. ZNB02213/0000/00/HOD/INF/23/T</v>
      </c>
      <c r="G2" s="672"/>
      <c r="H2" s="672"/>
      <c r="J2" s="327" t="s">
        <v>1100</v>
      </c>
      <c r="K2" s="327" t="s">
        <v>1101</v>
      </c>
      <c r="L2" s="327" t="s">
        <v>1102</v>
      </c>
      <c r="M2" s="327" t="s">
        <v>1103</v>
      </c>
    </row>
    <row r="3" spans="1:17" hidden="1">
      <c r="B3" s="98" t="str">
        <f>Client2</f>
        <v>Department of Transport</v>
      </c>
      <c r="E3" s="313"/>
    </row>
    <row r="4" spans="1:17" hidden="1">
      <c r="B4" s="79"/>
      <c r="C4" s="79"/>
      <c r="D4" s="80"/>
      <c r="F4" s="80"/>
      <c r="G4" s="81"/>
      <c r="H4" s="99"/>
    </row>
    <row r="5" spans="1:17" hidden="1">
      <c r="B5" s="670" t="s">
        <v>148</v>
      </c>
      <c r="C5" s="671"/>
      <c r="D5" s="671"/>
      <c r="E5" s="671"/>
      <c r="F5" s="671"/>
      <c r="G5" s="671"/>
      <c r="H5" s="667" t="str">
        <f>"CHAPTER "&amp;B11</f>
        <v>CHAPTER C9.1</v>
      </c>
      <c r="N5" s="6"/>
    </row>
    <row r="6" spans="1:17" ht="7.5" hidden="1" customHeight="1">
      <c r="B6" s="663" t="str">
        <f>ContractDescription</f>
        <v>THE CONSTRUCTION OF MKUZE RIVER BRIDGE NO.3801 AT KM 27+440 ON MAIN ROAD P52-3 IN ZULULAND UNDER EMPANGENI REGION.</v>
      </c>
      <c r="C6" s="664"/>
      <c r="D6" s="664"/>
      <c r="E6" s="664"/>
      <c r="F6" s="664"/>
      <c r="G6" s="664"/>
      <c r="H6" s="668"/>
      <c r="I6" s="334"/>
      <c r="J6" s="335"/>
      <c r="K6" s="335"/>
      <c r="L6" s="335"/>
      <c r="M6" s="336"/>
      <c r="N6" s="8"/>
    </row>
    <row r="7" spans="1:17" ht="12.75" hidden="1" customHeight="1">
      <c r="B7" s="663"/>
      <c r="C7" s="664"/>
      <c r="D7" s="664"/>
      <c r="E7" s="664"/>
      <c r="F7" s="664"/>
      <c r="G7" s="664"/>
      <c r="H7" s="668"/>
      <c r="I7" s="337"/>
      <c r="J7" s="338"/>
      <c r="K7" s="338"/>
      <c r="L7" s="338"/>
      <c r="M7" s="339"/>
      <c r="N7" s="8"/>
    </row>
    <row r="8" spans="1:17" ht="7.5" hidden="1" customHeight="1">
      <c r="B8" s="665"/>
      <c r="C8" s="666"/>
      <c r="D8" s="666"/>
      <c r="E8" s="666"/>
      <c r="F8" s="666"/>
      <c r="G8" s="666"/>
      <c r="H8" s="669"/>
      <c r="I8" s="337"/>
      <c r="J8" s="338"/>
      <c r="K8" s="338"/>
      <c r="L8" s="338"/>
      <c r="M8" s="339"/>
      <c r="N8" s="8"/>
    </row>
    <row r="9" spans="1:17" s="9" customFormat="1" ht="24.95" hidden="1" customHeight="1">
      <c r="B9" s="10" t="s">
        <v>49</v>
      </c>
      <c r="C9" s="11" t="s">
        <v>50</v>
      </c>
      <c r="D9" s="11" t="s">
        <v>51</v>
      </c>
      <c r="E9" s="340" t="s">
        <v>52</v>
      </c>
      <c r="F9" s="11" t="s">
        <v>53</v>
      </c>
      <c r="G9" s="11" t="s">
        <v>54</v>
      </c>
      <c r="H9" s="11" t="s">
        <v>55</v>
      </c>
      <c r="I9" s="340"/>
      <c r="J9" s="327" t="s">
        <v>1100</v>
      </c>
      <c r="K9" s="327" t="s">
        <v>1101</v>
      </c>
      <c r="L9" s="327" t="s">
        <v>1102</v>
      </c>
      <c r="M9" s="340"/>
      <c r="N9" s="12"/>
    </row>
    <row r="10" spans="1:17" hidden="1">
      <c r="B10" s="13"/>
      <c r="C10" s="14"/>
      <c r="D10" s="376"/>
      <c r="E10" s="362"/>
      <c r="F10" s="377"/>
      <c r="G10" s="16"/>
      <c r="H10" s="17" t="str">
        <f t="shared" ref="H10:H55" si="0">IF(D10="","",F10*G10)</f>
        <v/>
      </c>
      <c r="I10" s="134"/>
      <c r="J10" s="341"/>
      <c r="K10" s="342" t="str">
        <f t="shared" ref="K10:K15" si="1">IF(E10="","",F10*J10)</f>
        <v/>
      </c>
      <c r="L10" s="343" t="str">
        <f t="shared" ref="L10:L15" si="2">IF(E10="","",IF(SUM(H10)=0,"",K10/H10))</f>
        <v/>
      </c>
      <c r="M10" s="344"/>
      <c r="N10" s="18"/>
    </row>
    <row r="11" spans="1:17" hidden="1">
      <c r="B11" s="74" t="s">
        <v>1136</v>
      </c>
      <c r="C11" s="20" t="s">
        <v>1137</v>
      </c>
      <c r="D11" s="359"/>
      <c r="E11" s="304"/>
      <c r="F11" s="360"/>
      <c r="G11" s="40"/>
      <c r="H11" s="17" t="str">
        <f t="shared" si="0"/>
        <v/>
      </c>
      <c r="I11" s="134"/>
      <c r="J11" s="341"/>
      <c r="K11" s="342" t="str">
        <f t="shared" si="1"/>
        <v/>
      </c>
      <c r="L11" s="343" t="str">
        <f t="shared" si="2"/>
        <v/>
      </c>
      <c r="M11" s="344"/>
      <c r="N11" s="41"/>
    </row>
    <row r="12" spans="1:17" hidden="1">
      <c r="B12" s="50"/>
      <c r="C12" s="14"/>
      <c r="D12" s="359"/>
      <c r="E12" s="304"/>
      <c r="F12" s="360"/>
      <c r="G12" s="40"/>
      <c r="H12" s="17" t="str">
        <f t="shared" si="0"/>
        <v/>
      </c>
      <c r="I12" s="134"/>
      <c r="J12" s="341"/>
      <c r="K12" s="342" t="str">
        <f t="shared" si="1"/>
        <v/>
      </c>
      <c r="L12" s="343" t="str">
        <f t="shared" si="2"/>
        <v/>
      </c>
      <c r="M12" s="344"/>
      <c r="N12" s="41"/>
    </row>
    <row r="13" spans="1:17" hidden="1">
      <c r="B13" s="74" t="s">
        <v>1138</v>
      </c>
      <c r="C13" s="20" t="s">
        <v>1139</v>
      </c>
      <c r="D13" s="359"/>
      <c r="E13" s="304"/>
      <c r="F13" s="360"/>
      <c r="G13" s="40"/>
      <c r="H13" s="17" t="str">
        <f t="shared" si="0"/>
        <v/>
      </c>
      <c r="I13" s="134"/>
      <c r="J13" s="341"/>
      <c r="K13" s="342" t="str">
        <f t="shared" si="1"/>
        <v/>
      </c>
      <c r="L13" s="343" t="str">
        <f t="shared" si="2"/>
        <v/>
      </c>
      <c r="M13" s="344"/>
      <c r="N13" s="41"/>
    </row>
    <row r="14" spans="1:17" hidden="1">
      <c r="B14" s="50"/>
      <c r="C14" s="14"/>
      <c r="D14" s="359"/>
      <c r="E14" s="304"/>
      <c r="F14" s="360"/>
      <c r="G14" s="40"/>
      <c r="H14" s="17" t="str">
        <f t="shared" si="0"/>
        <v/>
      </c>
      <c r="I14" s="134"/>
      <c r="J14" s="341"/>
      <c r="K14" s="342" t="str">
        <f t="shared" si="1"/>
        <v/>
      </c>
      <c r="L14" s="343" t="str">
        <f t="shared" si="2"/>
        <v/>
      </c>
      <c r="M14" s="344"/>
      <c r="N14" s="41"/>
    </row>
    <row r="15" spans="1:17" hidden="1">
      <c r="B15" s="50" t="s">
        <v>1138</v>
      </c>
      <c r="C15" s="14" t="s">
        <v>1140</v>
      </c>
      <c r="D15" s="359"/>
      <c r="E15" s="304"/>
      <c r="F15" s="389"/>
      <c r="G15" s="24"/>
      <c r="H15" s="17" t="str">
        <f t="shared" si="0"/>
        <v/>
      </c>
      <c r="I15" s="137"/>
      <c r="J15" s="342"/>
      <c r="K15" s="342" t="str">
        <f t="shared" si="1"/>
        <v/>
      </c>
      <c r="L15" s="343" t="str">
        <f t="shared" si="2"/>
        <v/>
      </c>
      <c r="M15" s="344"/>
      <c r="N15" s="42"/>
    </row>
    <row r="16" spans="1:17" hidden="1">
      <c r="B16" s="50"/>
      <c r="C16" s="14"/>
      <c r="D16" s="359"/>
      <c r="E16" s="304"/>
      <c r="F16" s="389"/>
      <c r="G16" s="24"/>
      <c r="H16" s="17" t="str">
        <f t="shared" si="0"/>
        <v/>
      </c>
      <c r="I16" s="137"/>
      <c r="J16" s="342"/>
      <c r="K16" s="342"/>
      <c r="L16" s="343"/>
      <c r="M16" s="344"/>
      <c r="N16" s="42"/>
    </row>
    <row r="17" spans="2:14" ht="25.5" hidden="1">
      <c r="B17" s="50" t="s">
        <v>311</v>
      </c>
      <c r="C17" s="14" t="s">
        <v>1141</v>
      </c>
      <c r="D17" s="359" t="s">
        <v>69</v>
      </c>
      <c r="E17" s="304"/>
      <c r="F17" s="389"/>
      <c r="G17" s="24"/>
      <c r="H17" s="17">
        <f t="shared" si="0"/>
        <v>0</v>
      </c>
      <c r="I17" s="137"/>
      <c r="J17" s="342"/>
      <c r="K17" s="342"/>
      <c r="L17" s="343"/>
      <c r="M17" s="344"/>
      <c r="N17" s="42">
        <f>400*20*1.2</f>
        <v>9600</v>
      </c>
    </row>
    <row r="18" spans="2:14" hidden="1">
      <c r="B18" s="50"/>
      <c r="C18" s="14"/>
      <c r="D18" s="359"/>
      <c r="E18" s="304"/>
      <c r="F18" s="389"/>
      <c r="G18" s="24"/>
      <c r="H18" s="17" t="str">
        <f t="shared" si="0"/>
        <v/>
      </c>
      <c r="I18" s="137"/>
      <c r="J18" s="342"/>
      <c r="K18" s="342"/>
      <c r="L18" s="343"/>
      <c r="M18" s="344"/>
      <c r="N18" s="42"/>
    </row>
    <row r="19" spans="2:14" ht="25.5" hidden="1">
      <c r="B19" s="50" t="s">
        <v>313</v>
      </c>
      <c r="C19" s="14" t="s">
        <v>1142</v>
      </c>
      <c r="D19" s="359" t="s">
        <v>69</v>
      </c>
      <c r="E19" s="304"/>
      <c r="F19" s="389"/>
      <c r="G19" s="24"/>
      <c r="H19" s="17">
        <f t="shared" si="0"/>
        <v>0</v>
      </c>
      <c r="I19" s="137"/>
      <c r="J19" s="342"/>
      <c r="K19" s="342"/>
      <c r="L19" s="343"/>
      <c r="M19" s="344"/>
      <c r="N19" s="42"/>
    </row>
    <row r="20" spans="2:14" hidden="1">
      <c r="B20" s="50"/>
      <c r="C20" s="14"/>
      <c r="D20" s="359"/>
      <c r="E20" s="304"/>
      <c r="F20" s="389"/>
      <c r="G20" s="24"/>
      <c r="H20" s="17" t="str">
        <f t="shared" si="0"/>
        <v/>
      </c>
      <c r="I20" s="137"/>
      <c r="J20" s="342"/>
      <c r="K20" s="342"/>
      <c r="L20" s="343"/>
      <c r="M20" s="344"/>
      <c r="N20" s="42"/>
    </row>
    <row r="21" spans="2:14" hidden="1">
      <c r="B21" s="50" t="s">
        <v>321</v>
      </c>
      <c r="C21" s="14" t="s">
        <v>1143</v>
      </c>
      <c r="D21" s="359" t="s">
        <v>69</v>
      </c>
      <c r="E21" s="304"/>
      <c r="F21" s="389"/>
      <c r="G21" s="24"/>
      <c r="H21" s="17">
        <f t="shared" si="0"/>
        <v>0</v>
      </c>
      <c r="I21" s="137"/>
      <c r="J21" s="342"/>
      <c r="K21" s="342"/>
      <c r="L21" s="343"/>
      <c r="M21" s="344"/>
      <c r="N21" s="42"/>
    </row>
    <row r="22" spans="2:14" hidden="1">
      <c r="B22" s="50"/>
      <c r="C22" s="14"/>
      <c r="D22" s="359"/>
      <c r="E22" s="304"/>
      <c r="F22" s="389"/>
      <c r="G22" s="24"/>
      <c r="H22" s="17" t="str">
        <f t="shared" si="0"/>
        <v/>
      </c>
      <c r="I22" s="137"/>
      <c r="J22" s="342"/>
      <c r="K22" s="342"/>
      <c r="L22" s="343"/>
      <c r="M22" s="344"/>
      <c r="N22" s="42"/>
    </row>
    <row r="23" spans="2:14" hidden="1">
      <c r="B23" s="50" t="s">
        <v>323</v>
      </c>
      <c r="C23" s="14" t="s">
        <v>1144</v>
      </c>
      <c r="D23" s="359" t="s">
        <v>69</v>
      </c>
      <c r="E23" s="304"/>
      <c r="F23" s="389"/>
      <c r="G23" s="40"/>
      <c r="H23" s="17">
        <f t="shared" si="0"/>
        <v>0</v>
      </c>
      <c r="I23" s="137"/>
      <c r="J23" s="342"/>
      <c r="K23" s="342"/>
      <c r="L23" s="343"/>
      <c r="M23" s="344"/>
      <c r="N23" s="41"/>
    </row>
    <row r="24" spans="2:14" hidden="1">
      <c r="B24" s="50"/>
      <c r="C24" s="14"/>
      <c r="D24" s="359"/>
      <c r="E24" s="304"/>
      <c r="F24" s="389"/>
      <c r="G24" s="40"/>
      <c r="H24" s="17" t="str">
        <f t="shared" si="0"/>
        <v/>
      </c>
      <c r="I24" s="137"/>
      <c r="J24" s="342"/>
      <c r="K24" s="342"/>
      <c r="L24" s="343"/>
      <c r="M24" s="344"/>
      <c r="N24" s="41"/>
    </row>
    <row r="25" spans="2:14" hidden="1">
      <c r="B25" s="50" t="s">
        <v>540</v>
      </c>
      <c r="C25" s="14" t="s">
        <v>1145</v>
      </c>
      <c r="D25" s="359" t="s">
        <v>69</v>
      </c>
      <c r="E25" s="304"/>
      <c r="F25" s="389"/>
      <c r="G25" s="43"/>
      <c r="H25" s="17">
        <f t="shared" si="0"/>
        <v>0</v>
      </c>
      <c r="I25" s="137"/>
      <c r="J25" s="342"/>
      <c r="K25" s="342"/>
      <c r="L25" s="343"/>
      <c r="M25" s="344"/>
      <c r="N25" s="41"/>
    </row>
    <row r="26" spans="2:14" hidden="1">
      <c r="B26" s="50"/>
      <c r="C26" s="14"/>
      <c r="D26" s="359"/>
      <c r="E26" s="304"/>
      <c r="F26" s="389"/>
      <c r="G26" s="43"/>
      <c r="H26" s="17" t="str">
        <f t="shared" si="0"/>
        <v/>
      </c>
      <c r="I26" s="137"/>
      <c r="J26" s="342"/>
      <c r="K26" s="342"/>
      <c r="L26" s="343"/>
      <c r="M26" s="344"/>
      <c r="N26" s="41"/>
    </row>
    <row r="27" spans="2:14" ht="25.5" hidden="1">
      <c r="B27" s="50" t="s">
        <v>1146</v>
      </c>
      <c r="C27" s="14" t="s">
        <v>1147</v>
      </c>
      <c r="D27" s="359" t="s">
        <v>69</v>
      </c>
      <c r="E27" s="304"/>
      <c r="F27" s="389"/>
      <c r="G27" s="40"/>
      <c r="H27" s="17">
        <f t="shared" si="0"/>
        <v>0</v>
      </c>
      <c r="I27" s="137"/>
      <c r="J27" s="342"/>
      <c r="K27" s="342"/>
      <c r="L27" s="343"/>
      <c r="M27" s="344"/>
      <c r="N27" s="44"/>
    </row>
    <row r="28" spans="2:14" hidden="1">
      <c r="B28" s="50"/>
      <c r="C28" s="14"/>
      <c r="D28" s="359"/>
      <c r="E28" s="304"/>
      <c r="F28" s="389"/>
      <c r="G28" s="40"/>
      <c r="H28" s="17" t="str">
        <f t="shared" si="0"/>
        <v/>
      </c>
      <c r="I28" s="137"/>
      <c r="J28" s="342"/>
      <c r="K28" s="342"/>
      <c r="L28" s="343"/>
      <c r="M28" s="344"/>
      <c r="N28" s="44"/>
    </row>
    <row r="29" spans="2:14" ht="25.5" hidden="1">
      <c r="B29" s="50" t="s">
        <v>1148</v>
      </c>
      <c r="C29" s="14" t="s">
        <v>1149</v>
      </c>
      <c r="D29" s="359" t="s">
        <v>69</v>
      </c>
      <c r="E29" s="304"/>
      <c r="F29" s="389"/>
      <c r="G29" s="45"/>
      <c r="H29" s="17">
        <f t="shared" si="0"/>
        <v>0</v>
      </c>
      <c r="I29" s="137"/>
      <c r="J29" s="342"/>
      <c r="K29" s="342"/>
      <c r="L29" s="343"/>
      <c r="M29" s="344"/>
    </row>
    <row r="30" spans="2:14" hidden="1">
      <c r="B30" s="50" t="s">
        <v>1150</v>
      </c>
      <c r="C30" s="14" t="s">
        <v>1151</v>
      </c>
      <c r="D30" s="359"/>
      <c r="E30" s="304"/>
      <c r="F30" s="389"/>
      <c r="G30" s="45"/>
      <c r="H30" s="17" t="str">
        <f t="shared" si="0"/>
        <v/>
      </c>
      <c r="I30" s="137"/>
      <c r="J30" s="342"/>
      <c r="K30" s="342"/>
      <c r="L30" s="343"/>
      <c r="M30" s="344"/>
    </row>
    <row r="31" spans="2:14" hidden="1">
      <c r="B31" s="50"/>
      <c r="C31" s="14"/>
      <c r="D31" s="359"/>
      <c r="E31" s="304"/>
      <c r="F31" s="389"/>
      <c r="G31" s="45"/>
      <c r="H31" s="17" t="str">
        <f t="shared" si="0"/>
        <v/>
      </c>
      <c r="I31" s="137"/>
      <c r="J31" s="342"/>
      <c r="K31" s="342"/>
      <c r="L31" s="343"/>
      <c r="M31" s="344"/>
    </row>
    <row r="32" spans="2:14" ht="25.5" hidden="1">
      <c r="B32" s="50" t="s">
        <v>311</v>
      </c>
      <c r="C32" s="14" t="s">
        <v>1141</v>
      </c>
      <c r="D32" s="359" t="s">
        <v>69</v>
      </c>
      <c r="E32" s="304"/>
      <c r="F32" s="389"/>
      <c r="G32" s="38"/>
      <c r="H32" s="17">
        <f t="shared" si="0"/>
        <v>0</v>
      </c>
      <c r="I32" s="134"/>
      <c r="J32" s="341"/>
      <c r="K32" s="342" t="str">
        <f>IF(E32="","",F32*J32)</f>
        <v/>
      </c>
      <c r="L32" s="343" t="str">
        <f>IF(E32="","",IF(SUM(H32)=0,"",K32/H32))</f>
        <v/>
      </c>
      <c r="M32" s="344"/>
    </row>
    <row r="33" spans="2:14" hidden="1">
      <c r="B33" s="50"/>
      <c r="C33" s="14"/>
      <c r="D33" s="359"/>
      <c r="E33" s="304"/>
      <c r="F33" s="389"/>
      <c r="G33" s="38"/>
      <c r="H33" s="17" t="str">
        <f t="shared" si="0"/>
        <v/>
      </c>
      <c r="I33" s="134"/>
      <c r="J33" s="341">
        <f>ROUND(10%*G33,0)</f>
        <v>0</v>
      </c>
      <c r="K33" s="342" t="str">
        <f>IF(D33="","",F33*J33)</f>
        <v/>
      </c>
      <c r="L33" s="343" t="str">
        <f>IF(J33="","",IF(SUM(H33)=0,"",K33/H33))</f>
        <v/>
      </c>
      <c r="M33" s="344"/>
    </row>
    <row r="34" spans="2:14" ht="25.5" hidden="1">
      <c r="B34" s="50" t="s">
        <v>313</v>
      </c>
      <c r="C34" s="14" t="s">
        <v>1152</v>
      </c>
      <c r="D34" s="359" t="s">
        <v>69</v>
      </c>
      <c r="E34" s="304"/>
      <c r="F34" s="389"/>
      <c r="G34" s="45"/>
      <c r="H34" s="17">
        <f t="shared" si="0"/>
        <v>0</v>
      </c>
      <c r="I34" s="138"/>
      <c r="J34" s="341">
        <f t="shared" ref="J34:J97" si="3">ROUND(10%*G34,0)</f>
        <v>0</v>
      </c>
      <c r="K34" s="342">
        <f t="shared" ref="K34:K97" si="4">IF(D34="","",F34*J34)</f>
        <v>0</v>
      </c>
      <c r="L34" s="343" t="str">
        <f t="shared" ref="L34:L97" si="5">IF(J34="","",IF(SUM(H34)=0,"",K34/H34))</f>
        <v/>
      </c>
      <c r="M34" s="344"/>
    </row>
    <row r="35" spans="2:14" hidden="1">
      <c r="B35" s="50"/>
      <c r="C35" s="14"/>
      <c r="D35" s="359"/>
      <c r="E35" s="304"/>
      <c r="F35" s="389"/>
      <c r="G35" s="45"/>
      <c r="H35" s="17" t="str">
        <f t="shared" si="0"/>
        <v/>
      </c>
      <c r="I35" s="345"/>
      <c r="J35" s="341">
        <f t="shared" si="3"/>
        <v>0</v>
      </c>
      <c r="K35" s="342" t="str">
        <f t="shared" si="4"/>
        <v/>
      </c>
      <c r="L35" s="343" t="str">
        <f t="shared" si="5"/>
        <v/>
      </c>
      <c r="M35" s="344"/>
    </row>
    <row r="36" spans="2:14" ht="25.5" hidden="1">
      <c r="B36" s="50" t="s">
        <v>321</v>
      </c>
      <c r="C36" s="14" t="s">
        <v>1153</v>
      </c>
      <c r="D36" s="359" t="s">
        <v>69</v>
      </c>
      <c r="E36" s="328"/>
      <c r="F36" s="389"/>
      <c r="G36" s="43"/>
      <c r="H36" s="17">
        <f t="shared" si="0"/>
        <v>0</v>
      </c>
      <c r="I36" s="345"/>
      <c r="J36" s="341">
        <f t="shared" si="3"/>
        <v>0</v>
      </c>
      <c r="K36" s="342">
        <f t="shared" si="4"/>
        <v>0</v>
      </c>
      <c r="L36" s="343" t="str">
        <f t="shared" si="5"/>
        <v/>
      </c>
      <c r="M36" s="344"/>
    </row>
    <row r="37" spans="2:14" hidden="1">
      <c r="B37" s="50"/>
      <c r="C37" s="14"/>
      <c r="D37" s="359"/>
      <c r="E37" s="328"/>
      <c r="F37" s="389"/>
      <c r="G37" s="43"/>
      <c r="H37" s="17" t="str">
        <f t="shared" si="0"/>
        <v/>
      </c>
      <c r="I37" s="345"/>
      <c r="J37" s="341">
        <f t="shared" si="3"/>
        <v>0</v>
      </c>
      <c r="K37" s="342" t="str">
        <f t="shared" si="4"/>
        <v/>
      </c>
      <c r="L37" s="343" t="str">
        <f t="shared" si="5"/>
        <v/>
      </c>
      <c r="M37" s="344"/>
    </row>
    <row r="38" spans="2:14" hidden="1">
      <c r="B38" s="50" t="s">
        <v>323</v>
      </c>
      <c r="C38" s="14" t="s">
        <v>1154</v>
      </c>
      <c r="D38" s="359" t="s">
        <v>69</v>
      </c>
      <c r="E38" s="328"/>
      <c r="F38" s="389"/>
      <c r="G38" s="45"/>
      <c r="H38" s="17">
        <f t="shared" si="0"/>
        <v>0</v>
      </c>
      <c r="I38" s="345"/>
      <c r="J38" s="341">
        <f t="shared" si="3"/>
        <v>0</v>
      </c>
      <c r="K38" s="342">
        <f t="shared" si="4"/>
        <v>0</v>
      </c>
      <c r="L38" s="343" t="str">
        <f t="shared" si="5"/>
        <v/>
      </c>
      <c r="M38" s="344"/>
    </row>
    <row r="39" spans="2:14" hidden="1">
      <c r="B39" s="50"/>
      <c r="C39" s="14"/>
      <c r="D39" s="359"/>
      <c r="E39" s="328"/>
      <c r="F39" s="389"/>
      <c r="G39" s="45"/>
      <c r="H39" s="17" t="str">
        <f t="shared" si="0"/>
        <v/>
      </c>
      <c r="I39" s="345"/>
      <c r="J39" s="341">
        <f t="shared" si="3"/>
        <v>0</v>
      </c>
      <c r="K39" s="342" t="str">
        <f t="shared" si="4"/>
        <v/>
      </c>
      <c r="L39" s="343" t="str">
        <f t="shared" si="5"/>
        <v/>
      </c>
      <c r="M39" s="344"/>
    </row>
    <row r="40" spans="2:14" ht="25.5" hidden="1">
      <c r="B40" s="50" t="s">
        <v>1148</v>
      </c>
      <c r="C40" s="14" t="s">
        <v>1149</v>
      </c>
      <c r="D40" s="359" t="s">
        <v>69</v>
      </c>
      <c r="E40" s="328"/>
      <c r="F40" s="389"/>
      <c r="G40" s="38"/>
      <c r="H40" s="17">
        <f t="shared" si="0"/>
        <v>0</v>
      </c>
      <c r="I40" s="345"/>
      <c r="J40" s="341">
        <f t="shared" si="3"/>
        <v>0</v>
      </c>
      <c r="K40" s="342">
        <f t="shared" si="4"/>
        <v>0</v>
      </c>
      <c r="L40" s="343" t="str">
        <f t="shared" si="5"/>
        <v/>
      </c>
      <c r="M40" s="344"/>
      <c r="N40" s="42"/>
    </row>
    <row r="41" spans="2:14" hidden="1">
      <c r="B41" s="50"/>
      <c r="C41" s="14"/>
      <c r="D41" s="359"/>
      <c r="E41" s="328"/>
      <c r="F41" s="190"/>
      <c r="G41" s="27"/>
      <c r="H41" s="17" t="str">
        <f t="shared" si="0"/>
        <v/>
      </c>
      <c r="I41" s="134"/>
      <c r="J41" s="341">
        <f t="shared" si="3"/>
        <v>0</v>
      </c>
      <c r="K41" s="342" t="str">
        <f t="shared" si="4"/>
        <v/>
      </c>
      <c r="L41" s="343" t="str">
        <f t="shared" si="5"/>
        <v/>
      </c>
      <c r="M41" s="344"/>
      <c r="N41" s="18"/>
    </row>
    <row r="42" spans="2:14" s="36" customFormat="1" hidden="1">
      <c r="B42" s="50" t="s">
        <v>1150</v>
      </c>
      <c r="C42" s="14" t="s">
        <v>1155</v>
      </c>
      <c r="D42" s="376"/>
      <c r="E42" s="304"/>
      <c r="F42" s="190"/>
      <c r="G42" s="27"/>
      <c r="H42" s="17" t="str">
        <f t="shared" si="0"/>
        <v/>
      </c>
      <c r="I42" s="134"/>
      <c r="J42" s="341">
        <f t="shared" si="3"/>
        <v>0</v>
      </c>
      <c r="K42" s="342" t="str">
        <f t="shared" si="4"/>
        <v/>
      </c>
      <c r="L42" s="343" t="str">
        <f t="shared" si="5"/>
        <v/>
      </c>
      <c r="M42" s="344"/>
      <c r="N42" s="18"/>
    </row>
    <row r="43" spans="2:14" hidden="1">
      <c r="B43" s="50"/>
      <c r="C43" s="14"/>
      <c r="D43" s="359"/>
      <c r="E43" s="304"/>
      <c r="F43" s="389"/>
      <c r="G43" s="38"/>
      <c r="H43" s="17" t="str">
        <f t="shared" si="0"/>
        <v/>
      </c>
      <c r="I43" s="137"/>
      <c r="J43" s="341">
        <f t="shared" si="3"/>
        <v>0</v>
      </c>
      <c r="K43" s="342" t="str">
        <f t="shared" si="4"/>
        <v/>
      </c>
      <c r="L43" s="343" t="str">
        <f t="shared" si="5"/>
        <v/>
      </c>
      <c r="M43" s="344"/>
      <c r="N43" s="42"/>
    </row>
    <row r="44" spans="2:14" ht="25.5" hidden="1">
      <c r="B44" s="50" t="s">
        <v>1156</v>
      </c>
      <c r="C44" s="14" t="s">
        <v>1157</v>
      </c>
      <c r="D44" s="359" t="s">
        <v>93</v>
      </c>
      <c r="E44" s="304"/>
      <c r="F44" s="389"/>
      <c r="G44" s="38"/>
      <c r="H44" s="17">
        <f t="shared" si="0"/>
        <v>0</v>
      </c>
      <c r="I44" s="134"/>
      <c r="J44" s="341">
        <f t="shared" si="3"/>
        <v>0</v>
      </c>
      <c r="K44" s="342">
        <f t="shared" si="4"/>
        <v>0</v>
      </c>
      <c r="L44" s="343" t="str">
        <f t="shared" si="5"/>
        <v/>
      </c>
      <c r="M44" s="344"/>
      <c r="N44" s="42"/>
    </row>
    <row r="45" spans="2:14" hidden="1">
      <c r="B45" s="50"/>
      <c r="C45" s="14"/>
      <c r="D45" s="359"/>
      <c r="E45" s="304"/>
      <c r="F45" s="389"/>
      <c r="G45" s="38"/>
      <c r="H45" s="17" t="str">
        <f t="shared" si="0"/>
        <v/>
      </c>
      <c r="I45" s="134"/>
      <c r="J45" s="341">
        <f t="shared" si="3"/>
        <v>0</v>
      </c>
      <c r="K45" s="342" t="str">
        <f t="shared" si="4"/>
        <v/>
      </c>
      <c r="L45" s="343" t="str">
        <f t="shared" si="5"/>
        <v/>
      </c>
      <c r="M45" s="344"/>
      <c r="N45" s="42"/>
    </row>
    <row r="46" spans="2:14" ht="25.5" hidden="1">
      <c r="B46" s="50" t="s">
        <v>1158</v>
      </c>
      <c r="C46" s="14" t="s">
        <v>1159</v>
      </c>
      <c r="D46" s="359" t="s">
        <v>93</v>
      </c>
      <c r="E46" s="304"/>
      <c r="F46" s="389"/>
      <c r="G46" s="47"/>
      <c r="H46" s="17">
        <f t="shared" si="0"/>
        <v>0</v>
      </c>
      <c r="I46" s="134"/>
      <c r="J46" s="341">
        <f t="shared" si="3"/>
        <v>0</v>
      </c>
      <c r="K46" s="342">
        <f t="shared" si="4"/>
        <v>0</v>
      </c>
      <c r="L46" s="343" t="str">
        <f t="shared" si="5"/>
        <v/>
      </c>
      <c r="M46" s="344"/>
      <c r="N46" s="41"/>
    </row>
    <row r="47" spans="2:14" hidden="1">
      <c r="B47" s="50"/>
      <c r="C47" s="14"/>
      <c r="D47" s="359"/>
      <c r="E47" s="304"/>
      <c r="F47" s="389"/>
      <c r="G47" s="47"/>
      <c r="H47" s="17" t="str">
        <f t="shared" si="0"/>
        <v/>
      </c>
      <c r="I47" s="134"/>
      <c r="J47" s="341">
        <f t="shared" si="3"/>
        <v>0</v>
      </c>
      <c r="K47" s="342" t="str">
        <f t="shared" si="4"/>
        <v/>
      </c>
      <c r="L47" s="343" t="str">
        <f t="shared" si="5"/>
        <v/>
      </c>
      <c r="M47" s="344"/>
      <c r="N47" s="41"/>
    </row>
    <row r="48" spans="2:14" hidden="1">
      <c r="B48" s="50" t="s">
        <v>1160</v>
      </c>
      <c r="C48" s="14" t="s">
        <v>1161</v>
      </c>
      <c r="D48" s="359"/>
      <c r="E48" s="304"/>
      <c r="F48" s="389"/>
      <c r="G48" s="43"/>
      <c r="H48" s="17" t="str">
        <f t="shared" si="0"/>
        <v/>
      </c>
      <c r="I48" s="134"/>
      <c r="J48" s="341">
        <f t="shared" si="3"/>
        <v>0</v>
      </c>
      <c r="K48" s="342" t="str">
        <f t="shared" si="4"/>
        <v/>
      </c>
      <c r="L48" s="343" t="str">
        <f t="shared" si="5"/>
        <v/>
      </c>
      <c r="M48" s="344"/>
      <c r="N48" s="41"/>
    </row>
    <row r="49" spans="2:14" hidden="1">
      <c r="B49" s="50"/>
      <c r="C49" s="14"/>
      <c r="D49" s="359"/>
      <c r="E49" s="304"/>
      <c r="F49" s="389"/>
      <c r="G49" s="43"/>
      <c r="H49" s="17" t="str">
        <f t="shared" si="0"/>
        <v/>
      </c>
      <c r="I49" s="137"/>
      <c r="J49" s="341">
        <f t="shared" si="3"/>
        <v>0</v>
      </c>
      <c r="K49" s="342" t="str">
        <f t="shared" si="4"/>
        <v/>
      </c>
      <c r="L49" s="343" t="str">
        <f t="shared" si="5"/>
        <v/>
      </c>
      <c r="M49" s="344"/>
      <c r="N49" s="41"/>
    </row>
    <row r="50" spans="2:14" ht="25.5" hidden="1">
      <c r="B50" s="50" t="s">
        <v>1162</v>
      </c>
      <c r="C50" s="14" t="s">
        <v>1163</v>
      </c>
      <c r="D50" s="359" t="s">
        <v>1118</v>
      </c>
      <c r="E50" s="304"/>
      <c r="F50" s="360"/>
      <c r="G50" s="40"/>
      <c r="H50" s="17">
        <f t="shared" si="0"/>
        <v>0</v>
      </c>
      <c r="I50" s="134"/>
      <c r="J50" s="341">
        <f t="shared" si="3"/>
        <v>0</v>
      </c>
      <c r="K50" s="342">
        <f t="shared" si="4"/>
        <v>0</v>
      </c>
      <c r="L50" s="343" t="str">
        <f t="shared" si="5"/>
        <v/>
      </c>
      <c r="M50" s="344"/>
      <c r="N50" s="41"/>
    </row>
    <row r="51" spans="2:14" hidden="1">
      <c r="B51" s="50"/>
      <c r="C51" s="14"/>
      <c r="D51" s="359"/>
      <c r="E51" s="304"/>
      <c r="F51" s="360"/>
      <c r="G51" s="40"/>
      <c r="H51" s="17" t="str">
        <f t="shared" si="0"/>
        <v/>
      </c>
      <c r="I51" s="134"/>
      <c r="J51" s="341">
        <f t="shared" si="3"/>
        <v>0</v>
      </c>
      <c r="K51" s="342" t="str">
        <f t="shared" si="4"/>
        <v/>
      </c>
      <c r="L51" s="343" t="str">
        <f t="shared" si="5"/>
        <v/>
      </c>
      <c r="M51" s="344"/>
      <c r="N51" s="41"/>
    </row>
    <row r="52" spans="2:14" ht="25.5" hidden="1">
      <c r="B52" s="50" t="s">
        <v>1164</v>
      </c>
      <c r="C52" s="14" t="s">
        <v>1165</v>
      </c>
      <c r="D52" s="359" t="s">
        <v>1118</v>
      </c>
      <c r="E52" s="304"/>
      <c r="F52" s="360"/>
      <c r="G52" s="40"/>
      <c r="H52" s="17">
        <f t="shared" si="0"/>
        <v>0</v>
      </c>
      <c r="I52" s="134"/>
      <c r="J52" s="341">
        <f t="shared" si="3"/>
        <v>0</v>
      </c>
      <c r="K52" s="342">
        <f t="shared" si="4"/>
        <v>0</v>
      </c>
      <c r="L52" s="343" t="str">
        <f t="shared" si="5"/>
        <v/>
      </c>
      <c r="M52" s="344"/>
      <c r="N52" s="41"/>
    </row>
    <row r="53" spans="2:14" ht="25.5" hidden="1">
      <c r="B53" s="50" t="s">
        <v>1166</v>
      </c>
      <c r="C53" s="14" t="s">
        <v>1167</v>
      </c>
      <c r="D53" s="359" t="s">
        <v>1118</v>
      </c>
      <c r="E53" s="304"/>
      <c r="F53" s="360"/>
      <c r="G53" s="38"/>
      <c r="H53" s="17">
        <f t="shared" si="0"/>
        <v>0</v>
      </c>
      <c r="I53" s="134"/>
      <c r="J53" s="341">
        <f t="shared" si="3"/>
        <v>0</v>
      </c>
      <c r="K53" s="342">
        <f t="shared" si="4"/>
        <v>0</v>
      </c>
      <c r="L53" s="343" t="str">
        <f t="shared" si="5"/>
        <v/>
      </c>
      <c r="M53" s="344"/>
      <c r="N53" s="41"/>
    </row>
    <row r="54" spans="2:14" hidden="1">
      <c r="B54" s="50"/>
      <c r="C54" s="14"/>
      <c r="D54" s="359"/>
      <c r="E54" s="304"/>
      <c r="F54" s="360"/>
      <c r="G54" s="38"/>
      <c r="H54" s="17" t="str">
        <f t="shared" si="0"/>
        <v/>
      </c>
      <c r="I54" s="134"/>
      <c r="J54" s="341">
        <f t="shared" si="3"/>
        <v>0</v>
      </c>
      <c r="K54" s="342" t="str">
        <f t="shared" si="4"/>
        <v/>
      </c>
      <c r="L54" s="343" t="str">
        <f t="shared" si="5"/>
        <v/>
      </c>
      <c r="M54" s="344"/>
      <c r="N54" s="41"/>
    </row>
    <row r="55" spans="2:14" ht="38.25" hidden="1">
      <c r="B55" s="50" t="s">
        <v>1168</v>
      </c>
      <c r="C55" s="14" t="s">
        <v>1169</v>
      </c>
      <c r="D55" s="359" t="s">
        <v>1118</v>
      </c>
      <c r="E55" s="304"/>
      <c r="F55" s="360"/>
      <c r="G55" s="38"/>
      <c r="H55" s="17">
        <f t="shared" si="0"/>
        <v>0</v>
      </c>
      <c r="I55" s="134"/>
      <c r="J55" s="341">
        <f t="shared" si="3"/>
        <v>0</v>
      </c>
      <c r="K55" s="342">
        <f t="shared" si="4"/>
        <v>0</v>
      </c>
      <c r="L55" s="343" t="str">
        <f t="shared" si="5"/>
        <v/>
      </c>
      <c r="M55" s="344"/>
      <c r="N55" s="41"/>
    </row>
    <row r="56" spans="2:14" hidden="1">
      <c r="B56" s="50"/>
      <c r="C56" s="14"/>
      <c r="D56" s="359"/>
      <c r="E56" s="304"/>
      <c r="F56" s="360"/>
      <c r="G56" s="38"/>
      <c r="H56" s="17"/>
      <c r="I56" s="134"/>
      <c r="J56" s="341">
        <f t="shared" si="3"/>
        <v>0</v>
      </c>
      <c r="K56" s="342" t="str">
        <f t="shared" si="4"/>
        <v/>
      </c>
      <c r="L56" s="343" t="str">
        <f t="shared" si="5"/>
        <v/>
      </c>
      <c r="M56" s="344"/>
      <c r="N56" s="41"/>
    </row>
    <row r="57" spans="2:14" hidden="1">
      <c r="B57" s="50" t="s">
        <v>1170</v>
      </c>
      <c r="C57" s="14" t="s">
        <v>1171</v>
      </c>
      <c r="D57" s="359"/>
      <c r="E57" s="304"/>
      <c r="F57" s="360"/>
      <c r="G57" s="38"/>
      <c r="H57" s="17" t="str">
        <f>IF(D57="","",F57*G57)</f>
        <v/>
      </c>
      <c r="I57" s="134"/>
      <c r="J57" s="341">
        <f t="shared" si="3"/>
        <v>0</v>
      </c>
      <c r="K57" s="342" t="str">
        <f t="shared" si="4"/>
        <v/>
      </c>
      <c r="L57" s="343" t="str">
        <f t="shared" si="5"/>
        <v/>
      </c>
      <c r="M57" s="344"/>
      <c r="N57" s="41"/>
    </row>
    <row r="58" spans="2:14" hidden="1">
      <c r="B58" s="50"/>
      <c r="C58" s="14"/>
      <c r="D58" s="359"/>
      <c r="E58" s="304"/>
      <c r="F58" s="360"/>
      <c r="G58" s="38"/>
      <c r="H58" s="17" t="str">
        <f>IF(D58="","",F58*G58)</f>
        <v/>
      </c>
      <c r="I58" s="134"/>
      <c r="J58" s="341">
        <f t="shared" si="3"/>
        <v>0</v>
      </c>
      <c r="K58" s="342" t="str">
        <f t="shared" si="4"/>
        <v/>
      </c>
      <c r="L58" s="343" t="str">
        <f t="shared" si="5"/>
        <v/>
      </c>
      <c r="M58" s="344"/>
      <c r="N58" s="41"/>
    </row>
    <row r="59" spans="2:14" hidden="1">
      <c r="B59" s="50" t="s">
        <v>1172</v>
      </c>
      <c r="C59" s="14" t="s">
        <v>1173</v>
      </c>
      <c r="D59" s="359"/>
      <c r="E59" s="304"/>
      <c r="F59" s="360"/>
      <c r="G59" s="38"/>
      <c r="H59" s="17" t="str">
        <f>IF(D59="","",F59*G59)</f>
        <v/>
      </c>
      <c r="I59" s="134"/>
      <c r="J59" s="341">
        <f t="shared" si="3"/>
        <v>0</v>
      </c>
      <c r="K59" s="342" t="str">
        <f t="shared" si="4"/>
        <v/>
      </c>
      <c r="L59" s="343" t="str">
        <f t="shared" si="5"/>
        <v/>
      </c>
      <c r="M59" s="344"/>
      <c r="N59" s="41"/>
    </row>
    <row r="60" spans="2:14" hidden="1">
      <c r="B60" s="50"/>
      <c r="C60" s="14"/>
      <c r="D60" s="359"/>
      <c r="E60" s="304"/>
      <c r="F60" s="360"/>
      <c r="G60" s="38"/>
      <c r="H60" s="17" t="str">
        <f>IF(D60="","",F60*G60)</f>
        <v/>
      </c>
      <c r="I60" s="134"/>
      <c r="J60" s="341">
        <f t="shared" si="3"/>
        <v>0</v>
      </c>
      <c r="K60" s="342" t="str">
        <f t="shared" si="4"/>
        <v/>
      </c>
      <c r="L60" s="343" t="str">
        <f t="shared" si="5"/>
        <v/>
      </c>
      <c r="M60" s="344"/>
      <c r="N60" s="41"/>
    </row>
    <row r="61" spans="2:14" ht="38.25" hidden="1">
      <c r="B61" s="50" t="s">
        <v>311</v>
      </c>
      <c r="C61" s="14" t="s">
        <v>1174</v>
      </c>
      <c r="D61" s="359" t="s">
        <v>93</v>
      </c>
      <c r="E61" s="304"/>
      <c r="F61" s="475"/>
      <c r="G61" s="38"/>
      <c r="H61" s="17">
        <f>IF(D61="","",F61*G61)</f>
        <v>0</v>
      </c>
      <c r="I61" s="345"/>
      <c r="J61" s="341">
        <f t="shared" si="3"/>
        <v>0</v>
      </c>
      <c r="K61" s="342">
        <f t="shared" si="4"/>
        <v>0</v>
      </c>
      <c r="L61" s="343" t="str">
        <f t="shared" si="5"/>
        <v/>
      </c>
      <c r="M61" s="344"/>
      <c r="N61" s="41"/>
    </row>
    <row r="62" spans="2:14" hidden="1">
      <c r="B62" s="50"/>
      <c r="C62" s="14"/>
      <c r="D62" s="359"/>
      <c r="E62" s="83"/>
      <c r="F62" s="360"/>
      <c r="G62" s="38"/>
      <c r="H62" s="17"/>
      <c r="I62" s="345"/>
      <c r="J62" s="341">
        <f t="shared" si="3"/>
        <v>0</v>
      </c>
      <c r="K62" s="342" t="str">
        <f t="shared" si="4"/>
        <v/>
      </c>
      <c r="L62" s="343" t="str">
        <f t="shared" si="5"/>
        <v/>
      </c>
      <c r="M62" s="344"/>
      <c r="N62" s="41"/>
    </row>
    <row r="63" spans="2:14" s="28" customFormat="1" ht="19.5" hidden="1" customHeight="1">
      <c r="B63" s="151" t="str">
        <f>$B$11</f>
        <v>C9.1</v>
      </c>
      <c r="C63" s="30" t="s">
        <v>80</v>
      </c>
      <c r="D63" s="31"/>
      <c r="E63" s="22"/>
      <c r="F63" s="32"/>
      <c r="G63" s="31"/>
      <c r="H63" s="33">
        <f>SUM(H10:H62)</f>
        <v>0</v>
      </c>
      <c r="I63" s="345"/>
      <c r="J63" s="341">
        <f t="shared" si="3"/>
        <v>0</v>
      </c>
      <c r="K63" s="342" t="str">
        <f t="shared" si="4"/>
        <v/>
      </c>
      <c r="L63" s="343" t="str">
        <f t="shared" si="5"/>
        <v/>
      </c>
      <c r="M63" s="344"/>
      <c r="N63" s="34"/>
    </row>
    <row r="64" spans="2:14" hidden="1">
      <c r="B64" s="661" t="str">
        <f>Client1</f>
        <v>Province of KwaZulu-Natal</v>
      </c>
      <c r="C64" s="661"/>
      <c r="D64" s="661"/>
      <c r="E64" s="472"/>
      <c r="F64" s="659" t="str">
        <f>"Contract No. "&amp;ContractNo</f>
        <v>Contract No. ZNB02213/0000/00/HOD/INF/23/T</v>
      </c>
      <c r="G64" s="659"/>
      <c r="H64" s="659"/>
      <c r="I64" s="345"/>
      <c r="J64" s="341">
        <f t="shared" si="3"/>
        <v>0</v>
      </c>
      <c r="K64" s="342" t="str">
        <f t="shared" si="4"/>
        <v/>
      </c>
      <c r="L64" s="343" t="str">
        <f t="shared" si="5"/>
        <v/>
      </c>
      <c r="M64" s="344"/>
    </row>
    <row r="65" spans="2:14" hidden="1">
      <c r="B65" s="661" t="str">
        <f>Client2</f>
        <v>Department of Transport</v>
      </c>
      <c r="C65" s="661"/>
      <c r="D65" s="661"/>
      <c r="E65" s="473"/>
      <c r="F65" s="659"/>
      <c r="G65" s="659"/>
      <c r="H65" s="659"/>
      <c r="I65" s="345"/>
      <c r="J65" s="341">
        <f t="shared" si="3"/>
        <v>0</v>
      </c>
      <c r="K65" s="342" t="str">
        <f t="shared" si="4"/>
        <v/>
      </c>
      <c r="L65" s="343" t="str">
        <f t="shared" si="5"/>
        <v/>
      </c>
      <c r="M65" s="344"/>
    </row>
    <row r="66" spans="2:14" hidden="1">
      <c r="B66" s="662"/>
      <c r="C66" s="662"/>
      <c r="D66" s="662"/>
      <c r="E66" s="358"/>
      <c r="F66" s="660"/>
      <c r="G66" s="660"/>
      <c r="H66" s="660"/>
      <c r="I66" s="345"/>
      <c r="J66" s="341">
        <f t="shared" si="3"/>
        <v>0</v>
      </c>
      <c r="K66" s="342" t="str">
        <f t="shared" si="4"/>
        <v/>
      </c>
      <c r="L66" s="343" t="str">
        <f t="shared" si="5"/>
        <v/>
      </c>
      <c r="M66" s="344"/>
    </row>
    <row r="67" spans="2:14" hidden="1">
      <c r="B67" s="670" t="s">
        <v>148</v>
      </c>
      <c r="C67" s="671"/>
      <c r="D67" s="671"/>
      <c r="E67" s="684"/>
      <c r="F67" s="671"/>
      <c r="G67" s="671"/>
      <c r="H67" s="673" t="str">
        <f>$H$5</f>
        <v>CHAPTER C9.1</v>
      </c>
      <c r="I67" s="345"/>
      <c r="J67" s="341">
        <f t="shared" si="3"/>
        <v>0</v>
      </c>
      <c r="K67" s="342" t="str">
        <f t="shared" si="4"/>
        <v/>
      </c>
      <c r="L67" s="343" t="str">
        <f t="shared" si="5"/>
        <v/>
      </c>
      <c r="M67" s="344"/>
      <c r="N67" s="6"/>
    </row>
    <row r="68" spans="2:14" hidden="1">
      <c r="B68" s="663" t="str">
        <f>ContractDescription</f>
        <v>THE CONSTRUCTION OF MKUZE RIVER BRIDGE NO.3801 AT KM 27+440 ON MAIN ROAD P52-3 IN ZULULAND UNDER EMPANGENI REGION.</v>
      </c>
      <c r="C68" s="664"/>
      <c r="D68" s="664"/>
      <c r="E68" s="664"/>
      <c r="F68" s="664"/>
      <c r="G68" s="664"/>
      <c r="H68" s="659"/>
      <c r="I68" s="345"/>
      <c r="J68" s="341">
        <f t="shared" si="3"/>
        <v>0</v>
      </c>
      <c r="K68" s="342" t="str">
        <f t="shared" si="4"/>
        <v/>
      </c>
      <c r="L68" s="343" t="str">
        <f t="shared" si="5"/>
        <v/>
      </c>
      <c r="M68" s="344"/>
      <c r="N68" s="8"/>
    </row>
    <row r="69" spans="2:14" hidden="1">
      <c r="B69" s="663"/>
      <c r="C69" s="664"/>
      <c r="D69" s="664"/>
      <c r="E69" s="664"/>
      <c r="F69" s="664"/>
      <c r="G69" s="664"/>
      <c r="H69" s="659"/>
      <c r="I69" s="345"/>
      <c r="J69" s="341">
        <f t="shared" si="3"/>
        <v>0</v>
      </c>
      <c r="K69" s="342" t="str">
        <f t="shared" si="4"/>
        <v/>
      </c>
      <c r="L69" s="343" t="str">
        <f t="shared" si="5"/>
        <v/>
      </c>
      <c r="M69" s="344"/>
      <c r="N69" s="8"/>
    </row>
    <row r="70" spans="2:14" hidden="1">
      <c r="B70" s="665"/>
      <c r="C70" s="666"/>
      <c r="D70" s="666"/>
      <c r="E70" s="666"/>
      <c r="F70" s="666"/>
      <c r="G70" s="666"/>
      <c r="H70" s="660"/>
      <c r="I70" s="345"/>
      <c r="J70" s="341">
        <f t="shared" si="3"/>
        <v>0</v>
      </c>
      <c r="K70" s="342" t="str">
        <f t="shared" si="4"/>
        <v/>
      </c>
      <c r="L70" s="343" t="str">
        <f t="shared" si="5"/>
        <v/>
      </c>
      <c r="M70" s="344"/>
      <c r="N70" s="8"/>
    </row>
    <row r="71" spans="2:14" s="9" customFormat="1" ht="24.95" hidden="1" customHeight="1">
      <c r="B71" s="76" t="s">
        <v>49</v>
      </c>
      <c r="C71" s="11" t="s">
        <v>50</v>
      </c>
      <c r="D71" s="11" t="s">
        <v>51</v>
      </c>
      <c r="E71" s="51" t="s">
        <v>52</v>
      </c>
      <c r="F71" s="11" t="s">
        <v>53</v>
      </c>
      <c r="G71" s="11" t="s">
        <v>54</v>
      </c>
      <c r="H71" s="11" t="s">
        <v>55</v>
      </c>
      <c r="I71" s="345"/>
      <c r="J71" s="341"/>
      <c r="K71" s="342"/>
      <c r="L71" s="343"/>
      <c r="M71" s="344"/>
      <c r="N71" s="12"/>
    </row>
    <row r="72" spans="2:14" s="28" customFormat="1" ht="19.5" hidden="1" customHeight="1">
      <c r="B72" s="82"/>
      <c r="C72" s="30" t="s">
        <v>149</v>
      </c>
      <c r="D72" s="31"/>
      <c r="E72" s="104"/>
      <c r="F72" s="32"/>
      <c r="G72" s="31"/>
      <c r="H72" s="33">
        <f>H63</f>
        <v>0</v>
      </c>
      <c r="I72" s="345"/>
      <c r="J72" s="341"/>
      <c r="K72" s="342"/>
      <c r="L72" s="343"/>
      <c r="M72" s="344"/>
      <c r="N72" s="34"/>
    </row>
    <row r="73" spans="2:14" hidden="1">
      <c r="B73" s="50"/>
      <c r="C73" s="14"/>
      <c r="D73" s="359"/>
      <c r="E73" s="104"/>
      <c r="F73" s="360"/>
      <c r="G73" s="38"/>
      <c r="H73" s="17"/>
      <c r="I73" s="134"/>
      <c r="J73" s="341">
        <f t="shared" si="3"/>
        <v>0</v>
      </c>
      <c r="K73" s="342" t="str">
        <f t="shared" si="4"/>
        <v/>
      </c>
      <c r="L73" s="343" t="str">
        <f t="shared" si="5"/>
        <v/>
      </c>
      <c r="M73" s="344"/>
      <c r="N73" s="41"/>
    </row>
    <row r="74" spans="2:14" ht="38.25" hidden="1">
      <c r="B74" s="50" t="s">
        <v>313</v>
      </c>
      <c r="C74" s="14" t="s">
        <v>1175</v>
      </c>
      <c r="D74" s="359" t="s">
        <v>93</v>
      </c>
      <c r="E74" s="22"/>
      <c r="F74" s="360"/>
      <c r="G74" s="48"/>
      <c r="H74" s="17">
        <f t="shared" ref="H74:H92" si="6">IF(D74="","",F74*G74)</f>
        <v>0</v>
      </c>
      <c r="I74" s="347"/>
      <c r="J74" s="341">
        <f t="shared" si="3"/>
        <v>0</v>
      </c>
      <c r="K74" s="342">
        <f t="shared" si="4"/>
        <v>0</v>
      </c>
      <c r="L74" s="343" t="str">
        <f t="shared" si="5"/>
        <v/>
      </c>
      <c r="M74" s="344"/>
      <c r="N74" s="41"/>
    </row>
    <row r="75" spans="2:14" hidden="1">
      <c r="B75" s="50"/>
      <c r="C75" s="14"/>
      <c r="D75" s="359"/>
      <c r="E75" s="22"/>
      <c r="F75" s="360"/>
      <c r="G75" s="48"/>
      <c r="H75" s="17" t="str">
        <f t="shared" si="6"/>
        <v/>
      </c>
      <c r="I75" s="345"/>
      <c r="J75" s="341">
        <f t="shared" si="3"/>
        <v>0</v>
      </c>
      <c r="K75" s="342" t="str">
        <f t="shared" si="4"/>
        <v/>
      </c>
      <c r="L75" s="343" t="str">
        <f t="shared" si="5"/>
        <v/>
      </c>
      <c r="M75" s="344"/>
      <c r="N75" s="41"/>
    </row>
    <row r="76" spans="2:14" ht="38.25" hidden="1">
      <c r="B76" s="50" t="s">
        <v>321</v>
      </c>
      <c r="C76" s="14" t="s">
        <v>1176</v>
      </c>
      <c r="D76" s="359" t="s">
        <v>93</v>
      </c>
      <c r="E76" s="51"/>
      <c r="F76" s="360"/>
      <c r="G76" s="48"/>
      <c r="H76" s="17">
        <f t="shared" si="6"/>
        <v>0</v>
      </c>
      <c r="I76" s="134"/>
      <c r="J76" s="341">
        <f t="shared" si="3"/>
        <v>0</v>
      </c>
      <c r="K76" s="342">
        <f t="shared" si="4"/>
        <v>0</v>
      </c>
      <c r="L76" s="343" t="str">
        <f t="shared" si="5"/>
        <v/>
      </c>
      <c r="M76" s="344"/>
      <c r="N76" s="41"/>
    </row>
    <row r="77" spans="2:14" hidden="1">
      <c r="B77" s="50"/>
      <c r="C77" s="14"/>
      <c r="D77" s="359"/>
      <c r="E77" s="268"/>
      <c r="F77" s="360"/>
      <c r="G77" s="48"/>
      <c r="H77" s="17" t="str">
        <f t="shared" si="6"/>
        <v/>
      </c>
      <c r="I77" s="134"/>
      <c r="J77" s="341">
        <f t="shared" si="3"/>
        <v>0</v>
      </c>
      <c r="K77" s="342" t="str">
        <f t="shared" si="4"/>
        <v/>
      </c>
      <c r="L77" s="343" t="str">
        <f t="shared" si="5"/>
        <v/>
      </c>
      <c r="M77" s="344"/>
      <c r="N77" s="41"/>
    </row>
    <row r="78" spans="2:14" ht="51" hidden="1">
      <c r="B78" s="50" t="s">
        <v>323</v>
      </c>
      <c r="C78" s="14" t="s">
        <v>1177</v>
      </c>
      <c r="D78" s="359" t="s">
        <v>93</v>
      </c>
      <c r="E78" s="473"/>
      <c r="F78" s="360"/>
      <c r="G78" s="38"/>
      <c r="H78" s="17">
        <f t="shared" si="6"/>
        <v>0</v>
      </c>
      <c r="I78" s="134"/>
      <c r="J78" s="341">
        <f t="shared" si="3"/>
        <v>0</v>
      </c>
      <c r="K78" s="342">
        <f t="shared" si="4"/>
        <v>0</v>
      </c>
      <c r="L78" s="343" t="str">
        <f t="shared" si="5"/>
        <v/>
      </c>
      <c r="M78" s="344"/>
      <c r="N78" s="41"/>
    </row>
    <row r="79" spans="2:14" hidden="1">
      <c r="B79" s="50"/>
      <c r="C79" s="14"/>
      <c r="D79" s="359"/>
      <c r="E79" s="37"/>
      <c r="F79" s="360"/>
      <c r="G79" s="38"/>
      <c r="H79" s="17" t="str">
        <f t="shared" si="6"/>
        <v/>
      </c>
      <c r="I79" s="134"/>
      <c r="J79" s="341">
        <f t="shared" si="3"/>
        <v>0</v>
      </c>
      <c r="K79" s="342" t="str">
        <f t="shared" si="4"/>
        <v/>
      </c>
      <c r="L79" s="343" t="str">
        <f t="shared" si="5"/>
        <v/>
      </c>
      <c r="M79" s="344"/>
      <c r="N79" s="41"/>
    </row>
    <row r="80" spans="2:14" ht="38.25" hidden="1">
      <c r="B80" s="50" t="s">
        <v>540</v>
      </c>
      <c r="C80" s="14" t="s">
        <v>1178</v>
      </c>
      <c r="D80" s="359" t="s">
        <v>93</v>
      </c>
      <c r="E80" s="37"/>
      <c r="F80" s="360"/>
      <c r="G80" s="38"/>
      <c r="H80" s="17">
        <f t="shared" si="6"/>
        <v>0</v>
      </c>
      <c r="I80" s="134"/>
      <c r="J80" s="341">
        <f t="shared" si="3"/>
        <v>0</v>
      </c>
      <c r="K80" s="342">
        <f t="shared" si="4"/>
        <v>0</v>
      </c>
      <c r="L80" s="343" t="str">
        <f t="shared" si="5"/>
        <v/>
      </c>
      <c r="M80" s="344"/>
      <c r="N80" s="41"/>
    </row>
    <row r="81" spans="2:14" hidden="1">
      <c r="B81" s="50"/>
      <c r="C81" s="14"/>
      <c r="D81" s="359"/>
      <c r="E81" s="37"/>
      <c r="F81" s="360"/>
      <c r="G81" s="38"/>
      <c r="H81" s="17" t="str">
        <f t="shared" si="6"/>
        <v/>
      </c>
      <c r="I81" s="134"/>
      <c r="J81" s="341">
        <f t="shared" si="3"/>
        <v>0</v>
      </c>
      <c r="K81" s="342" t="str">
        <f t="shared" si="4"/>
        <v/>
      </c>
      <c r="L81" s="343" t="str">
        <f t="shared" si="5"/>
        <v/>
      </c>
      <c r="M81" s="344"/>
      <c r="N81" s="41"/>
    </row>
    <row r="82" spans="2:14" hidden="1">
      <c r="B82" s="50" t="s">
        <v>1179</v>
      </c>
      <c r="C82" s="14" t="s">
        <v>1180</v>
      </c>
      <c r="D82" s="359"/>
      <c r="E82" s="51"/>
      <c r="F82" s="360"/>
      <c r="G82" s="38"/>
      <c r="H82" s="17" t="str">
        <f t="shared" si="6"/>
        <v/>
      </c>
      <c r="I82" s="134"/>
      <c r="J82" s="341">
        <f t="shared" si="3"/>
        <v>0</v>
      </c>
      <c r="K82" s="342" t="str">
        <f t="shared" si="4"/>
        <v/>
      </c>
      <c r="L82" s="343" t="str">
        <f t="shared" si="5"/>
        <v/>
      </c>
      <c r="M82" s="344"/>
      <c r="N82" s="41"/>
    </row>
    <row r="83" spans="2:14" hidden="1">
      <c r="B83" s="50"/>
      <c r="C83" s="14"/>
      <c r="D83" s="359"/>
      <c r="E83" s="304"/>
      <c r="F83" s="360"/>
      <c r="G83" s="38"/>
      <c r="H83" s="17" t="str">
        <f t="shared" si="6"/>
        <v/>
      </c>
      <c r="I83" s="134"/>
      <c r="J83" s="341">
        <f t="shared" si="3"/>
        <v>0</v>
      </c>
      <c r="K83" s="342" t="str">
        <f t="shared" si="4"/>
        <v/>
      </c>
      <c r="L83" s="343" t="str">
        <f t="shared" si="5"/>
        <v/>
      </c>
      <c r="M83" s="344"/>
      <c r="N83" s="41"/>
    </row>
    <row r="84" spans="2:14" ht="38.25" hidden="1">
      <c r="B84" s="50" t="s">
        <v>311</v>
      </c>
      <c r="C84" s="14" t="s">
        <v>1174</v>
      </c>
      <c r="D84" s="359" t="s">
        <v>1068</v>
      </c>
      <c r="E84" s="304"/>
      <c r="F84" s="360"/>
      <c r="G84" s="38"/>
      <c r="H84" s="17">
        <f t="shared" si="6"/>
        <v>0</v>
      </c>
      <c r="I84" s="134"/>
      <c r="J84" s="341">
        <f t="shared" si="3"/>
        <v>0</v>
      </c>
      <c r="K84" s="342">
        <f t="shared" si="4"/>
        <v>0</v>
      </c>
      <c r="L84" s="343" t="str">
        <f t="shared" si="5"/>
        <v/>
      </c>
      <c r="M84" s="344"/>
      <c r="N84" s="41"/>
    </row>
    <row r="85" spans="2:14" hidden="1">
      <c r="B85" s="50"/>
      <c r="C85" s="14"/>
      <c r="D85" s="359"/>
      <c r="E85" s="304"/>
      <c r="F85" s="360"/>
      <c r="G85" s="38"/>
      <c r="H85" s="17" t="str">
        <f t="shared" si="6"/>
        <v/>
      </c>
      <c r="I85" s="134"/>
      <c r="J85" s="341">
        <f t="shared" si="3"/>
        <v>0</v>
      </c>
      <c r="K85" s="342" t="str">
        <f t="shared" si="4"/>
        <v/>
      </c>
      <c r="L85" s="343" t="str">
        <f t="shared" si="5"/>
        <v/>
      </c>
      <c r="M85" s="344"/>
      <c r="N85" s="41"/>
    </row>
    <row r="86" spans="2:14" ht="38.25" hidden="1">
      <c r="B86" s="50" t="s">
        <v>313</v>
      </c>
      <c r="C86" s="14" t="s">
        <v>1175</v>
      </c>
      <c r="D86" s="388" t="s">
        <v>1068</v>
      </c>
      <c r="E86" s="304"/>
      <c r="F86" s="371"/>
      <c r="G86" s="38"/>
      <c r="H86" s="17">
        <f t="shared" si="6"/>
        <v>0</v>
      </c>
      <c r="I86" s="134"/>
      <c r="J86" s="341">
        <f t="shared" si="3"/>
        <v>0</v>
      </c>
      <c r="K86" s="342">
        <f t="shared" si="4"/>
        <v>0</v>
      </c>
      <c r="L86" s="343" t="str">
        <f t="shared" si="5"/>
        <v/>
      </c>
      <c r="M86" s="344"/>
    </row>
    <row r="87" spans="2:14" hidden="1">
      <c r="B87" s="50"/>
      <c r="C87" s="14"/>
      <c r="D87" s="388"/>
      <c r="E87" s="304"/>
      <c r="F87" s="371"/>
      <c r="G87" s="38"/>
      <c r="H87" s="17" t="str">
        <f t="shared" si="6"/>
        <v/>
      </c>
      <c r="I87" s="134"/>
      <c r="J87" s="341">
        <f t="shared" si="3"/>
        <v>0</v>
      </c>
      <c r="K87" s="342" t="str">
        <f t="shared" si="4"/>
        <v/>
      </c>
      <c r="L87" s="343" t="str">
        <f t="shared" si="5"/>
        <v/>
      </c>
      <c r="M87" s="344"/>
    </row>
    <row r="88" spans="2:14" ht="38.25" hidden="1">
      <c r="B88" s="50" t="s">
        <v>321</v>
      </c>
      <c r="C88" s="14" t="s">
        <v>1176</v>
      </c>
      <c r="D88" s="359" t="s">
        <v>1068</v>
      </c>
      <c r="E88" s="304"/>
      <c r="F88" s="360"/>
      <c r="G88" s="38"/>
      <c r="H88" s="17">
        <f t="shared" si="6"/>
        <v>0</v>
      </c>
      <c r="I88" s="134"/>
      <c r="J88" s="341">
        <f t="shared" si="3"/>
        <v>0</v>
      </c>
      <c r="K88" s="342">
        <f t="shared" si="4"/>
        <v>0</v>
      </c>
      <c r="L88" s="343" t="str">
        <f t="shared" si="5"/>
        <v/>
      </c>
      <c r="M88" s="344"/>
      <c r="N88" s="41"/>
    </row>
    <row r="89" spans="2:14" hidden="1">
      <c r="B89" s="50"/>
      <c r="C89" s="14"/>
      <c r="D89" s="359"/>
      <c r="E89" s="304"/>
      <c r="F89" s="360"/>
      <c r="G89" s="38"/>
      <c r="H89" s="17" t="str">
        <f t="shared" si="6"/>
        <v/>
      </c>
      <c r="I89" s="134"/>
      <c r="J89" s="341">
        <f t="shared" si="3"/>
        <v>0</v>
      </c>
      <c r="K89" s="342" t="str">
        <f t="shared" si="4"/>
        <v/>
      </c>
      <c r="L89" s="343" t="str">
        <f t="shared" si="5"/>
        <v/>
      </c>
      <c r="M89" s="344"/>
      <c r="N89" s="41"/>
    </row>
    <row r="90" spans="2:14" ht="51" hidden="1">
      <c r="B90" s="50" t="s">
        <v>323</v>
      </c>
      <c r="C90" s="14" t="s">
        <v>1177</v>
      </c>
      <c r="D90" s="388" t="s">
        <v>1068</v>
      </c>
      <c r="E90" s="304"/>
      <c r="F90" s="371"/>
      <c r="G90" s="38"/>
      <c r="H90" s="17">
        <f t="shared" si="6"/>
        <v>0</v>
      </c>
      <c r="I90" s="134"/>
      <c r="J90" s="341">
        <f t="shared" si="3"/>
        <v>0</v>
      </c>
      <c r="K90" s="342">
        <f t="shared" si="4"/>
        <v>0</v>
      </c>
      <c r="L90" s="343" t="str">
        <f t="shared" si="5"/>
        <v/>
      </c>
      <c r="M90" s="344"/>
      <c r="N90" s="49"/>
    </row>
    <row r="91" spans="2:14" hidden="1">
      <c r="B91" s="50"/>
      <c r="C91" s="14"/>
      <c r="D91" s="388"/>
      <c r="E91" s="304"/>
      <c r="F91" s="371"/>
      <c r="G91" s="38"/>
      <c r="H91" s="17" t="str">
        <f t="shared" si="6"/>
        <v/>
      </c>
      <c r="I91" s="134"/>
      <c r="J91" s="341">
        <f t="shared" si="3"/>
        <v>0</v>
      </c>
      <c r="K91" s="342" t="str">
        <f t="shared" si="4"/>
        <v/>
      </c>
      <c r="L91" s="343" t="str">
        <f t="shared" si="5"/>
        <v/>
      </c>
      <c r="M91" s="344"/>
      <c r="N91" s="49"/>
    </row>
    <row r="92" spans="2:14" ht="38.25" hidden="1">
      <c r="B92" s="50" t="s">
        <v>540</v>
      </c>
      <c r="C92" s="14" t="s">
        <v>1181</v>
      </c>
      <c r="D92" s="388" t="s">
        <v>1068</v>
      </c>
      <c r="E92" s="304"/>
      <c r="F92" s="371"/>
      <c r="G92" s="38"/>
      <c r="H92" s="17">
        <f t="shared" si="6"/>
        <v>0</v>
      </c>
      <c r="I92" s="134"/>
      <c r="J92" s="341">
        <f t="shared" si="3"/>
        <v>0</v>
      </c>
      <c r="K92" s="342">
        <f t="shared" si="4"/>
        <v>0</v>
      </c>
      <c r="L92" s="343" t="str">
        <f t="shared" si="5"/>
        <v/>
      </c>
      <c r="M92" s="344"/>
    </row>
    <row r="93" spans="2:14" hidden="1">
      <c r="B93" s="50"/>
      <c r="C93" s="14"/>
      <c r="D93" s="388"/>
      <c r="E93" s="304"/>
      <c r="F93" s="371"/>
      <c r="G93" s="38"/>
      <c r="H93" s="17"/>
      <c r="I93" s="134"/>
      <c r="J93" s="341">
        <f t="shared" si="3"/>
        <v>0</v>
      </c>
      <c r="K93" s="342" t="str">
        <f t="shared" si="4"/>
        <v/>
      </c>
      <c r="L93" s="343" t="str">
        <f t="shared" si="5"/>
        <v/>
      </c>
      <c r="M93" s="344"/>
    </row>
    <row r="94" spans="2:14" hidden="1">
      <c r="B94" s="50" t="s">
        <v>1182</v>
      </c>
      <c r="C94" s="14" t="s">
        <v>1183</v>
      </c>
      <c r="D94" s="359"/>
      <c r="E94" s="304"/>
      <c r="F94" s="360"/>
      <c r="G94" s="38"/>
      <c r="H94" s="17" t="str">
        <f t="shared" ref="H94:H100" si="7">IF(D94="","",F94*G94)</f>
        <v/>
      </c>
      <c r="I94" s="134"/>
      <c r="J94" s="341">
        <f t="shared" si="3"/>
        <v>0</v>
      </c>
      <c r="K94" s="342" t="str">
        <f t="shared" si="4"/>
        <v/>
      </c>
      <c r="L94" s="343" t="str">
        <f t="shared" si="5"/>
        <v/>
      </c>
      <c r="M94" s="344"/>
    </row>
    <row r="95" spans="2:14" hidden="1">
      <c r="B95" s="50"/>
      <c r="C95" s="14"/>
      <c r="D95" s="359"/>
      <c r="E95" s="304"/>
      <c r="F95" s="360"/>
      <c r="G95" s="38"/>
      <c r="H95" s="17" t="str">
        <f t="shared" si="7"/>
        <v/>
      </c>
      <c r="I95" s="134"/>
      <c r="J95" s="341">
        <f t="shared" si="3"/>
        <v>0</v>
      </c>
      <c r="K95" s="342" t="str">
        <f t="shared" si="4"/>
        <v/>
      </c>
      <c r="L95" s="343" t="str">
        <f t="shared" si="5"/>
        <v/>
      </c>
      <c r="M95" s="344"/>
    </row>
    <row r="96" spans="2:14" hidden="1">
      <c r="B96" s="50" t="s">
        <v>1184</v>
      </c>
      <c r="C96" s="14" t="s">
        <v>1173</v>
      </c>
      <c r="D96" s="359"/>
      <c r="E96" s="304"/>
      <c r="F96" s="360"/>
      <c r="G96" s="38"/>
      <c r="H96" s="17" t="str">
        <f t="shared" si="7"/>
        <v/>
      </c>
      <c r="I96" s="134"/>
      <c r="J96" s="341">
        <f t="shared" si="3"/>
        <v>0</v>
      </c>
      <c r="K96" s="342" t="str">
        <f t="shared" si="4"/>
        <v/>
      </c>
      <c r="L96" s="343" t="str">
        <f t="shared" si="5"/>
        <v/>
      </c>
      <c r="M96" s="344"/>
    </row>
    <row r="97" spans="2:14" hidden="1">
      <c r="B97" s="50"/>
      <c r="C97" s="14"/>
      <c r="D97" s="359"/>
      <c r="E97" s="304"/>
      <c r="F97" s="360"/>
      <c r="G97" s="38"/>
      <c r="H97" s="17" t="str">
        <f t="shared" si="7"/>
        <v/>
      </c>
      <c r="I97" s="134"/>
      <c r="J97" s="341">
        <f t="shared" si="3"/>
        <v>0</v>
      </c>
      <c r="K97" s="342" t="str">
        <f t="shared" si="4"/>
        <v/>
      </c>
      <c r="L97" s="343" t="str">
        <f t="shared" si="5"/>
        <v/>
      </c>
      <c r="M97" s="344"/>
    </row>
    <row r="98" spans="2:14" ht="38.25" hidden="1">
      <c r="B98" s="50" t="s">
        <v>311</v>
      </c>
      <c r="C98" s="14" t="s">
        <v>1185</v>
      </c>
      <c r="D98" s="359" t="s">
        <v>93</v>
      </c>
      <c r="E98" s="304"/>
      <c r="F98" s="477"/>
      <c r="G98" s="38">
        <v>250</v>
      </c>
      <c r="H98" s="25">
        <f t="shared" si="7"/>
        <v>0</v>
      </c>
      <c r="I98" s="134"/>
      <c r="J98" s="341">
        <f t="shared" ref="J98:J161" si="8">ROUND(10%*G98,0)</f>
        <v>25</v>
      </c>
      <c r="K98" s="342">
        <f t="shared" ref="K98:K161" si="9">IF(D98="","",F98*J98)</f>
        <v>0</v>
      </c>
      <c r="L98" s="343" t="str">
        <f t="shared" ref="L98:L161" si="10">IF(J98="","",IF(SUM(H98)=0,"",K98/H98))</f>
        <v/>
      </c>
      <c r="M98" s="344"/>
    </row>
    <row r="99" spans="2:14" hidden="1">
      <c r="B99" s="50"/>
      <c r="C99" s="14"/>
      <c r="D99" s="359"/>
      <c r="E99" s="304"/>
      <c r="F99" s="360"/>
      <c r="G99" s="38"/>
      <c r="H99" s="17" t="str">
        <f t="shared" si="7"/>
        <v/>
      </c>
      <c r="I99" s="134"/>
      <c r="J99" s="341">
        <f t="shared" si="8"/>
        <v>0</v>
      </c>
      <c r="K99" s="342" t="str">
        <f t="shared" si="9"/>
        <v/>
      </c>
      <c r="L99" s="343" t="str">
        <f t="shared" si="10"/>
        <v/>
      </c>
      <c r="M99" s="344"/>
    </row>
    <row r="100" spans="2:14" ht="25.5" hidden="1">
      <c r="B100" s="50" t="s">
        <v>313</v>
      </c>
      <c r="C100" s="14" t="s">
        <v>1186</v>
      </c>
      <c r="D100" s="359" t="s">
        <v>93</v>
      </c>
      <c r="E100" s="304"/>
      <c r="F100" s="360"/>
      <c r="G100" s="38"/>
      <c r="H100" s="17">
        <f t="shared" si="7"/>
        <v>0</v>
      </c>
      <c r="I100" s="134"/>
      <c r="J100" s="341">
        <f t="shared" si="8"/>
        <v>0</v>
      </c>
      <c r="K100" s="342">
        <f t="shared" si="9"/>
        <v>0</v>
      </c>
      <c r="L100" s="343" t="str">
        <f t="shared" si="10"/>
        <v/>
      </c>
      <c r="M100" s="344"/>
    </row>
    <row r="101" spans="2:14" hidden="1">
      <c r="B101" s="50"/>
      <c r="C101" s="14"/>
      <c r="D101" s="388"/>
      <c r="E101" s="304"/>
      <c r="F101" s="371"/>
      <c r="G101" s="38"/>
      <c r="H101" s="17"/>
      <c r="I101" s="134"/>
      <c r="J101" s="341">
        <f t="shared" si="8"/>
        <v>0</v>
      </c>
      <c r="K101" s="342" t="str">
        <f t="shared" si="9"/>
        <v/>
      </c>
      <c r="L101" s="343" t="str">
        <f t="shared" si="10"/>
        <v/>
      </c>
      <c r="M101" s="344"/>
    </row>
    <row r="102" spans="2:14" ht="25.5" hidden="1">
      <c r="B102" s="50" t="s">
        <v>321</v>
      </c>
      <c r="C102" s="14" t="s">
        <v>1187</v>
      </c>
      <c r="D102" s="359" t="s">
        <v>93</v>
      </c>
      <c r="E102" s="304"/>
      <c r="F102" s="360"/>
      <c r="G102" s="38"/>
      <c r="H102" s="17">
        <f>IF(D102="","",F102*G102)</f>
        <v>0</v>
      </c>
      <c r="I102" s="134"/>
      <c r="J102" s="341">
        <f t="shared" si="8"/>
        <v>0</v>
      </c>
      <c r="K102" s="342">
        <f t="shared" si="9"/>
        <v>0</v>
      </c>
      <c r="L102" s="343" t="str">
        <f t="shared" si="10"/>
        <v/>
      </c>
      <c r="M102" s="344"/>
    </row>
    <row r="103" spans="2:14" hidden="1">
      <c r="B103" s="50"/>
      <c r="C103" s="14"/>
      <c r="D103" s="359"/>
      <c r="E103" s="304"/>
      <c r="F103" s="360"/>
      <c r="G103" s="38"/>
      <c r="H103" s="17" t="str">
        <f>IF(D103="","",F103*G103)</f>
        <v/>
      </c>
      <c r="I103" s="134"/>
      <c r="J103" s="341">
        <f t="shared" si="8"/>
        <v>0</v>
      </c>
      <c r="K103" s="342" t="str">
        <f t="shared" si="9"/>
        <v/>
      </c>
      <c r="L103" s="343" t="str">
        <f t="shared" si="10"/>
        <v/>
      </c>
      <c r="M103" s="344"/>
    </row>
    <row r="104" spans="2:14" ht="25.5" hidden="1">
      <c r="B104" s="50" t="s">
        <v>323</v>
      </c>
      <c r="C104" s="14" t="s">
        <v>1188</v>
      </c>
      <c r="D104" s="359" t="s">
        <v>93</v>
      </c>
      <c r="E104" s="304"/>
      <c r="F104" s="360"/>
      <c r="G104" s="38"/>
      <c r="H104" s="17">
        <f>IF(D104="","",F104*G104)</f>
        <v>0</v>
      </c>
      <c r="I104" s="134"/>
      <c r="J104" s="341">
        <f t="shared" si="8"/>
        <v>0</v>
      </c>
      <c r="K104" s="342">
        <f t="shared" si="9"/>
        <v>0</v>
      </c>
      <c r="L104" s="343" t="str">
        <f t="shared" si="10"/>
        <v/>
      </c>
      <c r="M104" s="344"/>
    </row>
    <row r="105" spans="2:14" hidden="1">
      <c r="B105" s="50"/>
      <c r="C105" s="14"/>
      <c r="D105" s="388"/>
      <c r="E105" s="304"/>
      <c r="F105" s="371"/>
      <c r="G105" s="38"/>
      <c r="H105" s="17"/>
      <c r="I105" s="134"/>
      <c r="J105" s="341">
        <f t="shared" si="8"/>
        <v>0</v>
      </c>
      <c r="K105" s="342" t="str">
        <f t="shared" si="9"/>
        <v/>
      </c>
      <c r="L105" s="343" t="str">
        <f t="shared" si="10"/>
        <v/>
      </c>
      <c r="M105" s="344"/>
    </row>
    <row r="106" spans="2:14" ht="38.25" hidden="1">
      <c r="B106" s="50" t="s">
        <v>540</v>
      </c>
      <c r="C106" s="14" t="s">
        <v>1176</v>
      </c>
      <c r="D106" s="359" t="s">
        <v>93</v>
      </c>
      <c r="E106" s="304"/>
      <c r="F106" s="360"/>
      <c r="G106" s="38"/>
      <c r="H106" s="17">
        <f>IF(D106="","",F106*G106)</f>
        <v>0</v>
      </c>
      <c r="I106" s="134"/>
      <c r="J106" s="341">
        <f t="shared" si="8"/>
        <v>0</v>
      </c>
      <c r="K106" s="342">
        <f t="shared" si="9"/>
        <v>0</v>
      </c>
      <c r="L106" s="343" t="str">
        <f t="shared" si="10"/>
        <v/>
      </c>
      <c r="M106" s="344"/>
    </row>
    <row r="107" spans="2:14" hidden="1">
      <c r="B107" s="50"/>
      <c r="C107" s="14"/>
      <c r="D107" s="359"/>
      <c r="E107" s="304"/>
      <c r="F107" s="360"/>
      <c r="G107" s="38"/>
      <c r="H107" s="17" t="str">
        <f>IF(D107="","",F107*G107)</f>
        <v/>
      </c>
      <c r="I107" s="134"/>
      <c r="J107" s="341">
        <f t="shared" si="8"/>
        <v>0</v>
      </c>
      <c r="K107" s="342" t="str">
        <f t="shared" si="9"/>
        <v/>
      </c>
      <c r="L107" s="343" t="str">
        <f t="shared" si="10"/>
        <v/>
      </c>
      <c r="M107" s="344"/>
    </row>
    <row r="108" spans="2:14" ht="38.25" hidden="1">
      <c r="B108" s="50" t="s">
        <v>1146</v>
      </c>
      <c r="C108" s="14" t="s">
        <v>1189</v>
      </c>
      <c r="D108" s="359" t="s">
        <v>93</v>
      </c>
      <c r="E108" s="304"/>
      <c r="F108" s="360"/>
      <c r="G108" s="38"/>
      <c r="H108" s="17">
        <f>IF(D108="","",F108*G108)</f>
        <v>0</v>
      </c>
      <c r="I108" s="134"/>
      <c r="J108" s="341">
        <f t="shared" si="8"/>
        <v>0</v>
      </c>
      <c r="K108" s="342">
        <f t="shared" si="9"/>
        <v>0</v>
      </c>
      <c r="L108" s="343" t="str">
        <f t="shared" si="10"/>
        <v/>
      </c>
      <c r="M108" s="344"/>
    </row>
    <row r="109" spans="2:14" hidden="1">
      <c r="B109" s="50"/>
      <c r="C109" s="14"/>
      <c r="D109" s="388"/>
      <c r="E109" s="304"/>
      <c r="F109" s="371"/>
      <c r="G109" s="38"/>
      <c r="H109" s="17"/>
      <c r="I109" s="134"/>
      <c r="J109" s="341">
        <f t="shared" si="8"/>
        <v>0</v>
      </c>
      <c r="K109" s="342" t="str">
        <f t="shared" si="9"/>
        <v/>
      </c>
      <c r="L109" s="343" t="str">
        <f t="shared" si="10"/>
        <v/>
      </c>
      <c r="M109" s="344"/>
    </row>
    <row r="110" spans="2:14" hidden="1">
      <c r="B110" s="50"/>
      <c r="C110" s="14"/>
      <c r="D110" s="359"/>
      <c r="E110" s="383"/>
      <c r="F110" s="360"/>
      <c r="G110" s="38"/>
      <c r="H110" s="17"/>
      <c r="I110" s="134"/>
      <c r="J110" s="341">
        <f t="shared" si="8"/>
        <v>0</v>
      </c>
      <c r="K110" s="342" t="str">
        <f t="shared" si="9"/>
        <v/>
      </c>
      <c r="L110" s="343" t="str">
        <f t="shared" si="10"/>
        <v/>
      </c>
      <c r="M110" s="344"/>
      <c r="N110" s="41"/>
    </row>
    <row r="111" spans="2:14" s="28" customFormat="1" ht="19.5" hidden="1" customHeight="1">
      <c r="B111" s="151" t="str">
        <f>$B$11</f>
        <v>C9.1</v>
      </c>
      <c r="C111" s="30" t="s">
        <v>80</v>
      </c>
      <c r="D111" s="31"/>
      <c r="E111" s="370"/>
      <c r="F111" s="32"/>
      <c r="G111" s="31"/>
      <c r="H111" s="33">
        <f>SUM(H72:H110)</f>
        <v>0</v>
      </c>
      <c r="I111" s="134"/>
      <c r="J111" s="341">
        <f t="shared" si="8"/>
        <v>0</v>
      </c>
      <c r="K111" s="342" t="str">
        <f t="shared" si="9"/>
        <v/>
      </c>
      <c r="L111" s="343"/>
      <c r="M111" s="344"/>
      <c r="N111" s="34"/>
    </row>
    <row r="112" spans="2:14" hidden="1">
      <c r="B112" s="661" t="str">
        <f>Client1</f>
        <v>Province of KwaZulu-Natal</v>
      </c>
      <c r="C112" s="661"/>
      <c r="D112" s="661"/>
      <c r="E112" s="304"/>
      <c r="F112" s="659" t="str">
        <f>"Contract No. "&amp;ContractNo</f>
        <v>Contract No. ZNB02213/0000/00/HOD/INF/23/T</v>
      </c>
      <c r="G112" s="659"/>
      <c r="H112" s="659"/>
      <c r="I112" s="134"/>
      <c r="J112" s="341">
        <f t="shared" si="8"/>
        <v>0</v>
      </c>
      <c r="K112" s="342" t="str">
        <f t="shared" si="9"/>
        <v/>
      </c>
      <c r="L112" s="343" t="str">
        <f t="shared" si="10"/>
        <v/>
      </c>
      <c r="M112" s="344"/>
    </row>
    <row r="113" spans="2:14" hidden="1">
      <c r="B113" s="661" t="str">
        <f>Client2</f>
        <v>Department of Transport</v>
      </c>
      <c r="C113" s="661"/>
      <c r="D113" s="661"/>
      <c r="E113" s="304"/>
      <c r="F113" s="659"/>
      <c r="G113" s="659"/>
      <c r="H113" s="659"/>
      <c r="I113" s="134"/>
      <c r="J113" s="341">
        <f t="shared" si="8"/>
        <v>0</v>
      </c>
      <c r="K113" s="342" t="str">
        <f t="shared" si="9"/>
        <v/>
      </c>
      <c r="L113" s="343" t="str">
        <f t="shared" si="10"/>
        <v/>
      </c>
      <c r="M113" s="344"/>
    </row>
    <row r="114" spans="2:14" hidden="1">
      <c r="B114" s="662"/>
      <c r="C114" s="662"/>
      <c r="D114" s="662"/>
      <c r="E114" s="304"/>
      <c r="F114" s="660"/>
      <c r="G114" s="660"/>
      <c r="H114" s="660"/>
      <c r="I114" s="348"/>
      <c r="J114" s="341">
        <f t="shared" si="8"/>
        <v>0</v>
      </c>
      <c r="K114" s="342" t="str">
        <f t="shared" si="9"/>
        <v/>
      </c>
      <c r="L114" s="343" t="str">
        <f t="shared" si="10"/>
        <v/>
      </c>
    </row>
    <row r="115" spans="2:14" hidden="1">
      <c r="B115" s="670" t="s">
        <v>148</v>
      </c>
      <c r="C115" s="671"/>
      <c r="D115" s="671"/>
      <c r="E115" s="671"/>
      <c r="F115" s="671"/>
      <c r="G115" s="671"/>
      <c r="H115" s="673" t="str">
        <f>$H$5</f>
        <v>CHAPTER C9.1</v>
      </c>
      <c r="J115" s="341">
        <f t="shared" si="8"/>
        <v>0</v>
      </c>
      <c r="K115" s="342" t="str">
        <f t="shared" si="9"/>
        <v/>
      </c>
      <c r="L115" s="343" t="str">
        <f t="shared" si="10"/>
        <v/>
      </c>
      <c r="N115" s="6"/>
    </row>
    <row r="116" spans="2:14" hidden="1">
      <c r="B116" s="663" t="str">
        <f>ContractDescription</f>
        <v>THE CONSTRUCTION OF MKUZE RIVER BRIDGE NO.3801 AT KM 27+440 ON MAIN ROAD P52-3 IN ZULULAND UNDER EMPANGENI REGION.</v>
      </c>
      <c r="C116" s="664"/>
      <c r="D116" s="664"/>
      <c r="E116" s="664"/>
      <c r="F116" s="664"/>
      <c r="G116" s="664"/>
      <c r="H116" s="659"/>
      <c r="J116" s="341">
        <f t="shared" si="8"/>
        <v>0</v>
      </c>
      <c r="K116" s="342" t="str">
        <f t="shared" si="9"/>
        <v/>
      </c>
      <c r="L116" s="343" t="str">
        <f t="shared" si="10"/>
        <v/>
      </c>
      <c r="N116" s="8"/>
    </row>
    <row r="117" spans="2:14" hidden="1">
      <c r="B117" s="663"/>
      <c r="C117" s="664"/>
      <c r="D117" s="664"/>
      <c r="E117" s="664"/>
      <c r="F117" s="664"/>
      <c r="G117" s="664"/>
      <c r="H117" s="659"/>
      <c r="J117" s="341">
        <f t="shared" si="8"/>
        <v>0</v>
      </c>
      <c r="K117" s="342" t="str">
        <f t="shared" si="9"/>
        <v/>
      </c>
      <c r="L117" s="343" t="str">
        <f t="shared" si="10"/>
        <v/>
      </c>
      <c r="N117" s="8"/>
    </row>
    <row r="118" spans="2:14" hidden="1">
      <c r="B118" s="665"/>
      <c r="C118" s="666"/>
      <c r="D118" s="666"/>
      <c r="E118" s="666"/>
      <c r="F118" s="666"/>
      <c r="G118" s="666"/>
      <c r="H118" s="660"/>
      <c r="J118" s="341">
        <f t="shared" si="8"/>
        <v>0</v>
      </c>
      <c r="K118" s="342" t="str">
        <f t="shared" si="9"/>
        <v/>
      </c>
      <c r="L118" s="343" t="str">
        <f t="shared" si="10"/>
        <v/>
      </c>
      <c r="N118" s="8"/>
    </row>
    <row r="119" spans="2:14" s="9" customFormat="1" ht="24.95" hidden="1" customHeight="1">
      <c r="B119" s="76" t="s">
        <v>49</v>
      </c>
      <c r="C119" s="11" t="s">
        <v>50</v>
      </c>
      <c r="D119" s="11" t="s">
        <v>51</v>
      </c>
      <c r="E119" s="22"/>
      <c r="F119" s="11" t="s">
        <v>53</v>
      </c>
      <c r="G119" s="11" t="s">
        <v>54</v>
      </c>
      <c r="H119" s="11" t="s">
        <v>55</v>
      </c>
      <c r="I119" s="321"/>
      <c r="J119" s="341"/>
      <c r="K119" s="342"/>
      <c r="L119" s="343"/>
      <c r="M119" s="301"/>
      <c r="N119" s="12"/>
    </row>
    <row r="120" spans="2:14" s="28" customFormat="1" ht="19.5" hidden="1" customHeight="1">
      <c r="B120" s="82"/>
      <c r="C120" s="30" t="s">
        <v>149</v>
      </c>
      <c r="D120" s="31"/>
      <c r="E120" s="22"/>
      <c r="F120" s="32"/>
      <c r="G120" s="31"/>
      <c r="H120" s="33">
        <f>H111</f>
        <v>0</v>
      </c>
      <c r="I120" s="321"/>
      <c r="J120" s="341"/>
      <c r="K120" s="342"/>
      <c r="L120" s="343"/>
      <c r="M120" s="301"/>
      <c r="N120" s="34"/>
    </row>
    <row r="121" spans="2:14" hidden="1">
      <c r="B121" s="50"/>
      <c r="C121" s="14"/>
      <c r="D121" s="22"/>
      <c r="F121" s="22"/>
      <c r="G121" s="38"/>
      <c r="H121" s="17"/>
      <c r="J121" s="341"/>
      <c r="K121" s="342"/>
      <c r="L121" s="343"/>
      <c r="N121" s="41"/>
    </row>
    <row r="122" spans="2:14" ht="38.25" hidden="1">
      <c r="B122" s="50" t="s">
        <v>1148</v>
      </c>
      <c r="C122" s="14" t="s">
        <v>1190</v>
      </c>
      <c r="D122" s="22" t="s">
        <v>93</v>
      </c>
      <c r="F122" s="22"/>
      <c r="G122" s="38"/>
      <c r="H122" s="17">
        <f t="shared" ref="H122:H152" si="11">IF(D122="","",F122*G122)</f>
        <v>0</v>
      </c>
      <c r="J122" s="341"/>
      <c r="K122" s="342"/>
      <c r="L122" s="343"/>
      <c r="N122" s="41"/>
    </row>
    <row r="123" spans="2:14" hidden="1">
      <c r="B123" s="50"/>
      <c r="C123" s="14"/>
      <c r="D123" s="22"/>
      <c r="F123" s="22"/>
      <c r="G123" s="38"/>
      <c r="H123" s="17" t="str">
        <f t="shared" si="11"/>
        <v/>
      </c>
      <c r="J123" s="341">
        <f t="shared" si="8"/>
        <v>0</v>
      </c>
      <c r="K123" s="342" t="str">
        <f t="shared" si="9"/>
        <v/>
      </c>
      <c r="L123" s="343" t="str">
        <f t="shared" si="10"/>
        <v/>
      </c>
      <c r="N123" s="41"/>
    </row>
    <row r="124" spans="2:14" ht="51" hidden="1">
      <c r="B124" s="50" t="s">
        <v>1191</v>
      </c>
      <c r="C124" s="14" t="s">
        <v>1177</v>
      </c>
      <c r="D124" s="22" t="s">
        <v>93</v>
      </c>
      <c r="F124" s="22"/>
      <c r="G124" s="38"/>
      <c r="H124" s="17">
        <f t="shared" si="11"/>
        <v>0</v>
      </c>
      <c r="J124" s="341">
        <f t="shared" si="8"/>
        <v>0</v>
      </c>
      <c r="K124" s="342">
        <f t="shared" si="9"/>
        <v>0</v>
      </c>
      <c r="L124" s="343" t="str">
        <f t="shared" si="10"/>
        <v/>
      </c>
      <c r="N124" s="41"/>
    </row>
    <row r="125" spans="2:14" hidden="1">
      <c r="B125" s="50"/>
      <c r="C125" s="14"/>
      <c r="D125" s="22"/>
      <c r="F125" s="22"/>
      <c r="G125" s="38"/>
      <c r="H125" s="17" t="str">
        <f t="shared" si="11"/>
        <v/>
      </c>
      <c r="J125" s="341">
        <f t="shared" si="8"/>
        <v>0</v>
      </c>
      <c r="K125" s="342" t="str">
        <f t="shared" si="9"/>
        <v/>
      </c>
      <c r="L125" s="343" t="str">
        <f t="shared" si="10"/>
        <v/>
      </c>
      <c r="N125" s="41"/>
    </row>
    <row r="126" spans="2:14" ht="38.25" hidden="1">
      <c r="B126" s="50" t="s">
        <v>1192</v>
      </c>
      <c r="C126" s="14" t="s">
        <v>1193</v>
      </c>
      <c r="D126" s="22" t="s">
        <v>93</v>
      </c>
      <c r="F126" s="22"/>
      <c r="G126" s="38"/>
      <c r="H126" s="17">
        <f t="shared" si="11"/>
        <v>0</v>
      </c>
      <c r="J126" s="341">
        <f t="shared" si="8"/>
        <v>0</v>
      </c>
      <c r="K126" s="342">
        <f t="shared" si="9"/>
        <v>0</v>
      </c>
      <c r="L126" s="343" t="str">
        <f t="shared" si="10"/>
        <v/>
      </c>
      <c r="N126" s="41"/>
    </row>
    <row r="127" spans="2:14" hidden="1">
      <c r="B127" s="50"/>
      <c r="C127" s="14"/>
      <c r="D127" s="22"/>
      <c r="F127" s="22"/>
      <c r="G127" s="38"/>
      <c r="H127" s="17" t="str">
        <f t="shared" si="11"/>
        <v/>
      </c>
      <c r="J127" s="341">
        <f t="shared" si="8"/>
        <v>0</v>
      </c>
      <c r="K127" s="342" t="str">
        <f t="shared" si="9"/>
        <v/>
      </c>
      <c r="L127" s="343" t="str">
        <f t="shared" si="10"/>
        <v/>
      </c>
      <c r="N127" s="41"/>
    </row>
    <row r="128" spans="2:14" hidden="1">
      <c r="B128" s="50" t="s">
        <v>1194</v>
      </c>
      <c r="C128" s="14" t="s">
        <v>1180</v>
      </c>
      <c r="D128" s="22"/>
      <c r="E128" s="98"/>
      <c r="F128" s="22"/>
      <c r="G128" s="38"/>
      <c r="H128" s="17" t="str">
        <f t="shared" si="11"/>
        <v/>
      </c>
      <c r="J128" s="341">
        <f t="shared" si="8"/>
        <v>0</v>
      </c>
      <c r="K128" s="342" t="str">
        <f t="shared" si="9"/>
        <v/>
      </c>
      <c r="L128" s="343" t="str">
        <f t="shared" si="10"/>
        <v/>
      </c>
      <c r="N128" s="41"/>
    </row>
    <row r="129" spans="2:14" hidden="1">
      <c r="B129" s="50"/>
      <c r="C129" s="14"/>
      <c r="D129" s="22"/>
      <c r="E129" s="4"/>
      <c r="F129" s="22"/>
      <c r="G129" s="38"/>
      <c r="H129" s="17" t="str">
        <f t="shared" si="11"/>
        <v/>
      </c>
      <c r="J129" s="341">
        <f t="shared" si="8"/>
        <v>0</v>
      </c>
      <c r="K129" s="342" t="str">
        <f t="shared" si="9"/>
        <v/>
      </c>
      <c r="L129" s="343" t="str">
        <f t="shared" si="10"/>
        <v/>
      </c>
      <c r="N129" s="41"/>
    </row>
    <row r="130" spans="2:14" ht="38.25" hidden="1">
      <c r="B130" s="50" t="s">
        <v>311</v>
      </c>
      <c r="C130" s="14" t="s">
        <v>1174</v>
      </c>
      <c r="D130" s="359" t="s">
        <v>1068</v>
      </c>
      <c r="E130" s="22"/>
      <c r="F130" s="360"/>
      <c r="G130" s="38"/>
      <c r="H130" s="17">
        <f t="shared" si="11"/>
        <v>0</v>
      </c>
      <c r="J130" s="341">
        <f t="shared" si="8"/>
        <v>0</v>
      </c>
      <c r="K130" s="342">
        <f t="shared" si="9"/>
        <v>0</v>
      </c>
      <c r="L130" s="343" t="str">
        <f t="shared" si="10"/>
        <v/>
      </c>
      <c r="N130" s="41"/>
    </row>
    <row r="131" spans="2:14" hidden="1">
      <c r="B131" s="50"/>
      <c r="C131" s="14"/>
      <c r="D131" s="22"/>
      <c r="E131" s="22"/>
      <c r="F131" s="22"/>
      <c r="G131" s="38"/>
      <c r="H131" s="17" t="str">
        <f t="shared" si="11"/>
        <v/>
      </c>
      <c r="J131" s="341">
        <f t="shared" si="8"/>
        <v>0</v>
      </c>
      <c r="K131" s="342" t="str">
        <f t="shared" si="9"/>
        <v/>
      </c>
      <c r="L131" s="343" t="str">
        <f t="shared" si="10"/>
        <v/>
      </c>
      <c r="N131" s="41"/>
    </row>
    <row r="132" spans="2:14" ht="25.5" hidden="1">
      <c r="B132" s="50" t="s">
        <v>313</v>
      </c>
      <c r="C132" s="14" t="s">
        <v>1186</v>
      </c>
      <c r="D132" s="22" t="s">
        <v>1068</v>
      </c>
      <c r="E132" s="22"/>
      <c r="F132" s="22"/>
      <c r="G132" s="38"/>
      <c r="H132" s="17">
        <f t="shared" si="11"/>
        <v>0</v>
      </c>
      <c r="J132" s="341">
        <f t="shared" si="8"/>
        <v>0</v>
      </c>
      <c r="K132" s="342">
        <f t="shared" si="9"/>
        <v>0</v>
      </c>
      <c r="L132" s="343" t="str">
        <f t="shared" si="10"/>
        <v/>
      </c>
      <c r="N132" s="41"/>
    </row>
    <row r="133" spans="2:14" hidden="1">
      <c r="B133" s="50"/>
      <c r="C133" s="14"/>
      <c r="D133" s="22"/>
      <c r="E133" s="37"/>
      <c r="F133" s="22"/>
      <c r="G133" s="38"/>
      <c r="H133" s="17" t="str">
        <f t="shared" si="11"/>
        <v/>
      </c>
      <c r="J133" s="341">
        <f t="shared" si="8"/>
        <v>0</v>
      </c>
      <c r="K133" s="342" t="str">
        <f t="shared" si="9"/>
        <v/>
      </c>
      <c r="L133" s="343" t="str">
        <f t="shared" si="10"/>
        <v/>
      </c>
      <c r="N133" s="41"/>
    </row>
    <row r="134" spans="2:14" ht="25.5" hidden="1">
      <c r="B134" s="50" t="s">
        <v>321</v>
      </c>
      <c r="C134" s="14" t="s">
        <v>1195</v>
      </c>
      <c r="D134" s="22" t="s">
        <v>1068</v>
      </c>
      <c r="E134" s="15"/>
      <c r="F134" s="22"/>
      <c r="G134" s="38"/>
      <c r="H134" s="17">
        <f t="shared" si="11"/>
        <v>0</v>
      </c>
      <c r="J134" s="341">
        <f t="shared" si="8"/>
        <v>0</v>
      </c>
      <c r="K134" s="342">
        <f t="shared" si="9"/>
        <v>0</v>
      </c>
      <c r="L134" s="343" t="str">
        <f t="shared" si="10"/>
        <v/>
      </c>
      <c r="N134" s="41"/>
    </row>
    <row r="135" spans="2:14" hidden="1">
      <c r="B135" s="50"/>
      <c r="C135" s="14"/>
      <c r="D135" s="22"/>
      <c r="E135" s="65"/>
      <c r="F135" s="22"/>
      <c r="G135" s="38"/>
      <c r="H135" s="17" t="str">
        <f t="shared" si="11"/>
        <v/>
      </c>
      <c r="J135" s="341">
        <f t="shared" si="8"/>
        <v>0</v>
      </c>
      <c r="K135" s="342" t="str">
        <f t="shared" si="9"/>
        <v/>
      </c>
      <c r="L135" s="343" t="str">
        <f t="shared" si="10"/>
        <v/>
      </c>
      <c r="N135" s="41"/>
    </row>
    <row r="136" spans="2:14" ht="25.5" hidden="1">
      <c r="B136" s="50" t="s">
        <v>323</v>
      </c>
      <c r="C136" s="14" t="s">
        <v>1196</v>
      </c>
      <c r="D136" s="22" t="s">
        <v>1068</v>
      </c>
      <c r="E136" s="65"/>
      <c r="F136" s="22"/>
      <c r="G136" s="38"/>
      <c r="H136" s="17">
        <f t="shared" si="11"/>
        <v>0</v>
      </c>
      <c r="J136" s="341">
        <f t="shared" si="8"/>
        <v>0</v>
      </c>
      <c r="K136" s="342">
        <f t="shared" si="9"/>
        <v>0</v>
      </c>
      <c r="L136" s="343" t="str">
        <f t="shared" si="10"/>
        <v/>
      </c>
      <c r="N136" s="41"/>
    </row>
    <row r="137" spans="2:14" hidden="1">
      <c r="B137" s="50"/>
      <c r="C137" s="14"/>
      <c r="D137" s="22"/>
      <c r="F137" s="22"/>
      <c r="G137" s="38"/>
      <c r="H137" s="17" t="str">
        <f t="shared" si="11"/>
        <v/>
      </c>
      <c r="J137" s="341">
        <f t="shared" si="8"/>
        <v>0</v>
      </c>
      <c r="K137" s="342" t="str">
        <f t="shared" si="9"/>
        <v/>
      </c>
      <c r="L137" s="343" t="str">
        <f t="shared" si="10"/>
        <v/>
      </c>
      <c r="N137" s="41"/>
    </row>
    <row r="138" spans="2:14" ht="38.25" hidden="1">
      <c r="B138" s="50" t="s">
        <v>540</v>
      </c>
      <c r="C138" s="14" t="s">
        <v>1176</v>
      </c>
      <c r="D138" s="22" t="s">
        <v>1068</v>
      </c>
      <c r="F138" s="22"/>
      <c r="G138" s="38"/>
      <c r="H138" s="17">
        <f t="shared" si="11"/>
        <v>0</v>
      </c>
      <c r="J138" s="341">
        <f t="shared" si="8"/>
        <v>0</v>
      </c>
      <c r="K138" s="342">
        <f t="shared" si="9"/>
        <v>0</v>
      </c>
      <c r="L138" s="343" t="str">
        <f t="shared" si="10"/>
        <v/>
      </c>
      <c r="N138" s="41"/>
    </row>
    <row r="139" spans="2:14" hidden="1">
      <c r="B139" s="50"/>
      <c r="C139" s="14"/>
      <c r="D139" s="22"/>
      <c r="F139" s="22"/>
      <c r="G139" s="38"/>
      <c r="H139" s="17" t="str">
        <f t="shared" si="11"/>
        <v/>
      </c>
      <c r="J139" s="341">
        <f t="shared" si="8"/>
        <v>0</v>
      </c>
      <c r="K139" s="342" t="str">
        <f t="shared" si="9"/>
        <v/>
      </c>
      <c r="L139" s="343" t="str">
        <f t="shared" si="10"/>
        <v/>
      </c>
      <c r="N139" s="41"/>
    </row>
    <row r="140" spans="2:14" ht="38.25" hidden="1">
      <c r="B140" s="50" t="s">
        <v>1146</v>
      </c>
      <c r="C140" s="14" t="s">
        <v>1190</v>
      </c>
      <c r="D140" s="22" t="s">
        <v>1068</v>
      </c>
      <c r="F140" s="22"/>
      <c r="G140" s="38"/>
      <c r="H140" s="17">
        <f t="shared" si="11"/>
        <v>0</v>
      </c>
      <c r="J140" s="341">
        <f t="shared" si="8"/>
        <v>0</v>
      </c>
      <c r="K140" s="342">
        <f t="shared" si="9"/>
        <v>0</v>
      </c>
      <c r="L140" s="343" t="str">
        <f t="shared" si="10"/>
        <v/>
      </c>
      <c r="N140" s="41"/>
    </row>
    <row r="141" spans="2:14" hidden="1">
      <c r="B141" s="50"/>
      <c r="C141" s="14"/>
      <c r="D141" s="22"/>
      <c r="F141" s="22"/>
      <c r="G141" s="38"/>
      <c r="H141" s="17" t="str">
        <f t="shared" si="11"/>
        <v/>
      </c>
      <c r="J141" s="341">
        <f t="shared" si="8"/>
        <v>0</v>
      </c>
      <c r="K141" s="342" t="str">
        <f t="shared" si="9"/>
        <v/>
      </c>
      <c r="L141" s="343" t="str">
        <f t="shared" si="10"/>
        <v/>
      </c>
      <c r="N141" s="41"/>
    </row>
    <row r="142" spans="2:14" ht="51" hidden="1">
      <c r="B142" s="50" t="s">
        <v>1191</v>
      </c>
      <c r="C142" s="14" t="s">
        <v>1177</v>
      </c>
      <c r="D142" s="22" t="s">
        <v>1068</v>
      </c>
      <c r="F142" s="22"/>
      <c r="G142" s="38"/>
      <c r="H142" s="17">
        <f t="shared" si="11"/>
        <v>0</v>
      </c>
      <c r="J142" s="341">
        <f t="shared" si="8"/>
        <v>0</v>
      </c>
      <c r="K142" s="342">
        <f t="shared" si="9"/>
        <v>0</v>
      </c>
      <c r="L142" s="343" t="str">
        <f t="shared" si="10"/>
        <v/>
      </c>
      <c r="N142" s="41"/>
    </row>
    <row r="143" spans="2:14" hidden="1">
      <c r="B143" s="50"/>
      <c r="C143" s="14"/>
      <c r="D143" s="22"/>
      <c r="E143" s="4"/>
      <c r="F143" s="22"/>
      <c r="G143" s="38"/>
      <c r="H143" s="17" t="str">
        <f t="shared" si="11"/>
        <v/>
      </c>
      <c r="J143" s="341">
        <f t="shared" si="8"/>
        <v>0</v>
      </c>
      <c r="K143" s="342" t="str">
        <f t="shared" si="9"/>
        <v/>
      </c>
      <c r="L143" s="343" t="str">
        <f t="shared" si="10"/>
        <v/>
      </c>
      <c r="N143" s="41"/>
    </row>
    <row r="144" spans="2:14" ht="38.25" hidden="1">
      <c r="B144" s="50" t="s">
        <v>1192</v>
      </c>
      <c r="C144" s="14" t="s">
        <v>1193</v>
      </c>
      <c r="D144" s="22" t="s">
        <v>1068</v>
      </c>
      <c r="E144" s="4"/>
      <c r="F144" s="22"/>
      <c r="G144" s="38"/>
      <c r="H144" s="17">
        <f t="shared" si="11"/>
        <v>0</v>
      </c>
      <c r="J144" s="341">
        <f t="shared" si="8"/>
        <v>0</v>
      </c>
      <c r="K144" s="342">
        <f t="shared" si="9"/>
        <v>0</v>
      </c>
      <c r="L144" s="343" t="str">
        <f t="shared" si="10"/>
        <v/>
      </c>
      <c r="N144" s="41"/>
    </row>
    <row r="145" spans="2:14" hidden="1">
      <c r="B145" s="50"/>
      <c r="C145" s="14"/>
      <c r="D145" s="22"/>
      <c r="E145" s="4"/>
      <c r="F145" s="22"/>
      <c r="G145" s="38"/>
      <c r="H145" s="17" t="str">
        <f t="shared" si="11"/>
        <v/>
      </c>
      <c r="J145" s="341">
        <f t="shared" si="8"/>
        <v>0</v>
      </c>
      <c r="K145" s="342" t="str">
        <f t="shared" si="9"/>
        <v/>
      </c>
      <c r="L145" s="343" t="str">
        <f t="shared" si="10"/>
        <v/>
      </c>
      <c r="N145" s="41"/>
    </row>
    <row r="146" spans="2:14" ht="51" hidden="1">
      <c r="B146" s="50" t="s">
        <v>1197</v>
      </c>
      <c r="C146" s="14" t="s">
        <v>1198</v>
      </c>
      <c r="D146" s="22" t="s">
        <v>1068</v>
      </c>
      <c r="E146" s="4"/>
      <c r="F146" s="22"/>
      <c r="G146" s="38"/>
      <c r="H146" s="17">
        <f t="shared" si="11"/>
        <v>0</v>
      </c>
      <c r="J146" s="341">
        <f t="shared" si="8"/>
        <v>0</v>
      </c>
      <c r="K146" s="342">
        <f t="shared" si="9"/>
        <v>0</v>
      </c>
      <c r="L146" s="343" t="str">
        <f t="shared" si="10"/>
        <v/>
      </c>
      <c r="N146" s="41"/>
    </row>
    <row r="147" spans="2:14" hidden="1">
      <c r="B147" s="50"/>
      <c r="C147" s="14"/>
      <c r="D147" s="22"/>
      <c r="E147" s="4"/>
      <c r="F147" s="22"/>
      <c r="G147" s="38"/>
      <c r="H147" s="17" t="str">
        <f t="shared" si="11"/>
        <v/>
      </c>
      <c r="J147" s="341">
        <f t="shared" si="8"/>
        <v>0</v>
      </c>
      <c r="K147" s="342" t="str">
        <f t="shared" si="9"/>
        <v/>
      </c>
      <c r="L147" s="343" t="str">
        <f t="shared" si="10"/>
        <v/>
      </c>
      <c r="N147" s="41"/>
    </row>
    <row r="148" spans="2:14" hidden="1">
      <c r="B148" s="50" t="s">
        <v>1199</v>
      </c>
      <c r="C148" s="14" t="s">
        <v>1200</v>
      </c>
      <c r="D148" s="22"/>
      <c r="F148" s="22"/>
      <c r="G148" s="38"/>
      <c r="H148" s="17" t="str">
        <f t="shared" si="11"/>
        <v/>
      </c>
      <c r="J148" s="341">
        <f t="shared" si="8"/>
        <v>0</v>
      </c>
      <c r="K148" s="342" t="str">
        <f t="shared" si="9"/>
        <v/>
      </c>
      <c r="L148" s="343" t="str">
        <f t="shared" si="10"/>
        <v/>
      </c>
      <c r="N148" s="41"/>
    </row>
    <row r="149" spans="2:14" hidden="1">
      <c r="B149" s="50"/>
      <c r="C149" s="14"/>
      <c r="D149" s="22"/>
      <c r="E149" s="22"/>
      <c r="F149" s="22"/>
      <c r="G149" s="38"/>
      <c r="H149" s="17" t="str">
        <f t="shared" si="11"/>
        <v/>
      </c>
      <c r="J149" s="341">
        <f t="shared" si="8"/>
        <v>0</v>
      </c>
      <c r="K149" s="342" t="str">
        <f t="shared" si="9"/>
        <v/>
      </c>
      <c r="L149" s="343" t="str">
        <f t="shared" si="10"/>
        <v/>
      </c>
      <c r="N149" s="41"/>
    </row>
    <row r="150" spans="2:14" ht="51" hidden="1">
      <c r="B150" s="50" t="s">
        <v>1201</v>
      </c>
      <c r="C150" s="14" t="s">
        <v>1202</v>
      </c>
      <c r="D150" s="359" t="s">
        <v>93</v>
      </c>
      <c r="E150" s="473"/>
      <c r="F150" s="360"/>
      <c r="G150" s="38">
        <v>185</v>
      </c>
      <c r="H150" s="17">
        <f t="shared" si="11"/>
        <v>0</v>
      </c>
      <c r="J150" s="341">
        <f t="shared" si="8"/>
        <v>19</v>
      </c>
      <c r="K150" s="342">
        <f t="shared" si="9"/>
        <v>0</v>
      </c>
      <c r="L150" s="343" t="str">
        <f t="shared" si="10"/>
        <v/>
      </c>
      <c r="N150" s="239">
        <f>((400*6))*1.1</f>
        <v>2640</v>
      </c>
    </row>
    <row r="151" spans="2:14" hidden="1">
      <c r="B151" s="50"/>
      <c r="C151" s="14"/>
      <c r="D151" s="22"/>
      <c r="E151" s="98"/>
      <c r="F151" s="22"/>
      <c r="G151" s="38"/>
      <c r="H151" s="17" t="str">
        <f t="shared" si="11"/>
        <v/>
      </c>
      <c r="J151" s="341">
        <f t="shared" si="8"/>
        <v>0</v>
      </c>
      <c r="K151" s="342" t="str">
        <f t="shared" si="9"/>
        <v/>
      </c>
      <c r="L151" s="343" t="str">
        <f t="shared" si="10"/>
        <v/>
      </c>
      <c r="N151" s="41"/>
    </row>
    <row r="152" spans="2:14" ht="51" hidden="1">
      <c r="B152" s="50" t="s">
        <v>1203</v>
      </c>
      <c r="C152" s="14" t="s">
        <v>1204</v>
      </c>
      <c r="D152" s="22" t="s">
        <v>1068</v>
      </c>
      <c r="E152" s="98"/>
      <c r="F152" s="22"/>
      <c r="G152" s="38"/>
      <c r="H152" s="17">
        <f t="shared" si="11"/>
        <v>0</v>
      </c>
      <c r="J152" s="341">
        <f t="shared" si="8"/>
        <v>0</v>
      </c>
      <c r="K152" s="342">
        <f t="shared" si="9"/>
        <v>0</v>
      </c>
      <c r="L152" s="343" t="str">
        <f t="shared" si="10"/>
        <v/>
      </c>
      <c r="N152" s="41"/>
    </row>
    <row r="153" spans="2:14" hidden="1">
      <c r="B153" s="50"/>
      <c r="C153" s="14"/>
      <c r="D153" s="22"/>
      <c r="F153" s="22"/>
      <c r="G153" s="38"/>
      <c r="H153" s="17"/>
      <c r="J153" s="341">
        <f t="shared" si="8"/>
        <v>0</v>
      </c>
      <c r="K153" s="342" t="str">
        <f t="shared" si="9"/>
        <v/>
      </c>
      <c r="L153" s="343" t="str">
        <f t="shared" si="10"/>
        <v/>
      </c>
      <c r="N153" s="41"/>
    </row>
    <row r="154" spans="2:14" hidden="1">
      <c r="B154" s="50"/>
      <c r="C154" s="14"/>
      <c r="D154" s="22"/>
      <c r="E154" s="22"/>
      <c r="F154" s="22"/>
      <c r="G154" s="38"/>
      <c r="H154" s="17"/>
      <c r="J154" s="341">
        <f t="shared" si="8"/>
        <v>0</v>
      </c>
      <c r="K154" s="342" t="str">
        <f t="shared" si="9"/>
        <v/>
      </c>
      <c r="L154" s="343" t="str">
        <f t="shared" si="10"/>
        <v/>
      </c>
      <c r="N154" s="41"/>
    </row>
    <row r="155" spans="2:14" hidden="1">
      <c r="B155" s="50"/>
      <c r="C155" s="14"/>
      <c r="D155" s="22"/>
      <c r="E155" s="22"/>
      <c r="F155" s="22"/>
      <c r="G155" s="38"/>
      <c r="H155" s="17"/>
      <c r="J155" s="341">
        <f t="shared" si="8"/>
        <v>0</v>
      </c>
      <c r="K155" s="342" t="str">
        <f t="shared" si="9"/>
        <v/>
      </c>
      <c r="L155" s="343" t="str">
        <f t="shared" si="10"/>
        <v/>
      </c>
      <c r="N155" s="41"/>
    </row>
    <row r="156" spans="2:14" hidden="1">
      <c r="B156" s="50"/>
      <c r="C156" s="14"/>
      <c r="D156" s="22"/>
      <c r="E156" s="22"/>
      <c r="F156" s="22"/>
      <c r="G156" s="38"/>
      <c r="H156" s="17"/>
      <c r="J156" s="341">
        <f t="shared" si="8"/>
        <v>0</v>
      </c>
      <c r="K156" s="342" t="str">
        <f t="shared" si="9"/>
        <v/>
      </c>
      <c r="L156" s="343" t="str">
        <f t="shared" si="10"/>
        <v/>
      </c>
      <c r="N156" s="41"/>
    </row>
    <row r="157" spans="2:14" hidden="1">
      <c r="B157" s="50"/>
      <c r="C157" s="14"/>
      <c r="D157" s="22"/>
      <c r="E157" s="22"/>
      <c r="F157" s="22"/>
      <c r="G157" s="38"/>
      <c r="H157" s="17"/>
      <c r="J157" s="341">
        <f t="shared" si="8"/>
        <v>0</v>
      </c>
      <c r="K157" s="342" t="str">
        <f t="shared" si="9"/>
        <v/>
      </c>
      <c r="L157" s="343" t="str">
        <f t="shared" si="10"/>
        <v/>
      </c>
      <c r="N157" s="41"/>
    </row>
    <row r="158" spans="2:14" hidden="1">
      <c r="B158" s="50"/>
      <c r="C158" s="14"/>
      <c r="D158" s="22"/>
      <c r="F158" s="22"/>
      <c r="G158" s="38"/>
      <c r="H158" s="17" t="str">
        <f>IF(D158="","",F158*G158)</f>
        <v/>
      </c>
      <c r="J158" s="341">
        <f t="shared" si="8"/>
        <v>0</v>
      </c>
      <c r="K158" s="342" t="str">
        <f t="shared" si="9"/>
        <v/>
      </c>
      <c r="L158" s="343" t="str">
        <f t="shared" si="10"/>
        <v/>
      </c>
      <c r="N158" s="41"/>
    </row>
    <row r="159" spans="2:14" s="28" customFormat="1" ht="19.5" hidden="1" customHeight="1">
      <c r="B159" s="151" t="str">
        <f>$B$11</f>
        <v>C9.1</v>
      </c>
      <c r="C159" s="30" t="s">
        <v>80</v>
      </c>
      <c r="D159" s="31"/>
      <c r="E159" s="574"/>
      <c r="F159" s="32"/>
      <c r="G159" s="31"/>
      <c r="H159" s="33">
        <f>SUM(H120:H158)</f>
        <v>0</v>
      </c>
      <c r="I159" s="321"/>
      <c r="J159" s="341">
        <f t="shared" si="8"/>
        <v>0</v>
      </c>
      <c r="K159" s="342" t="str">
        <f t="shared" si="9"/>
        <v/>
      </c>
      <c r="L159" s="343"/>
      <c r="M159" s="301"/>
      <c r="N159" s="34"/>
    </row>
    <row r="160" spans="2:14">
      <c r="B160" s="661" t="str">
        <f>Client1</f>
        <v>Province of KwaZulu-Natal</v>
      </c>
      <c r="C160" s="661"/>
      <c r="D160" s="661"/>
      <c r="F160" s="659" t="str">
        <f>"Contract No. "&amp;ContractNo</f>
        <v>Contract No. ZNB02213/0000/00/HOD/INF/23/T</v>
      </c>
      <c r="G160" s="659"/>
      <c r="H160" s="659"/>
      <c r="J160" s="327" t="s">
        <v>1100</v>
      </c>
      <c r="K160" s="327" t="s">
        <v>1101</v>
      </c>
      <c r="L160" s="327" t="s">
        <v>1102</v>
      </c>
      <c r="M160" s="327" t="s">
        <v>1103</v>
      </c>
    </row>
    <row r="161" spans="2:16">
      <c r="B161" s="661" t="str">
        <f>Client2</f>
        <v>Department of Transport</v>
      </c>
      <c r="C161" s="661"/>
      <c r="D161" s="661"/>
      <c r="F161" s="659"/>
      <c r="G161" s="659"/>
      <c r="H161" s="659"/>
      <c r="J161" s="341">
        <f t="shared" si="8"/>
        <v>0</v>
      </c>
      <c r="K161" s="342" t="str">
        <f t="shared" si="9"/>
        <v/>
      </c>
      <c r="L161" s="343" t="str">
        <f t="shared" si="10"/>
        <v/>
      </c>
    </row>
    <row r="162" spans="2:16">
      <c r="B162" s="662"/>
      <c r="C162" s="662"/>
      <c r="D162" s="662"/>
      <c r="F162" s="660"/>
      <c r="G162" s="660"/>
      <c r="H162" s="660"/>
      <c r="J162" s="341">
        <f t="shared" ref="J162:J224" si="12">ROUND(10%*G162,0)</f>
        <v>0</v>
      </c>
      <c r="K162" s="342" t="str">
        <f t="shared" ref="K162:K224" si="13">IF(D162="","",F162*J162)</f>
        <v/>
      </c>
      <c r="L162" s="343" t="str">
        <f t="shared" ref="L162:L224" si="14">IF(J162="","",IF(SUM(H162)=0,"",K162/H162))</f>
        <v/>
      </c>
    </row>
    <row r="163" spans="2:16">
      <c r="B163" s="670" t="s">
        <v>48</v>
      </c>
      <c r="C163" s="671"/>
      <c r="D163" s="671"/>
      <c r="E163" s="671"/>
      <c r="F163" s="671"/>
      <c r="G163" s="671"/>
      <c r="H163" s="673" t="str">
        <f>$H$5</f>
        <v>CHAPTER C9.1</v>
      </c>
      <c r="J163" s="341">
        <f t="shared" si="12"/>
        <v>0</v>
      </c>
      <c r="K163" s="342" t="str">
        <f t="shared" si="13"/>
        <v/>
      </c>
      <c r="L163" s="343" t="str">
        <f t="shared" si="14"/>
        <v/>
      </c>
      <c r="N163" s="6"/>
    </row>
    <row r="164" spans="2:16">
      <c r="B164" s="663" t="str">
        <f>ContractDescription</f>
        <v>THE CONSTRUCTION OF MKUZE RIVER BRIDGE NO.3801 AT KM 27+440 ON MAIN ROAD P52-3 IN ZULULAND UNDER EMPANGENI REGION.</v>
      </c>
      <c r="C164" s="664"/>
      <c r="D164" s="664"/>
      <c r="E164" s="664"/>
      <c r="F164" s="664"/>
      <c r="G164" s="664"/>
      <c r="H164" s="659"/>
      <c r="J164" s="341">
        <f t="shared" si="12"/>
        <v>0</v>
      </c>
      <c r="K164" s="342" t="str">
        <f t="shared" si="13"/>
        <v/>
      </c>
      <c r="L164" s="343" t="str">
        <f t="shared" si="14"/>
        <v/>
      </c>
      <c r="N164" s="8"/>
    </row>
    <row r="165" spans="2:16">
      <c r="B165" s="663"/>
      <c r="C165" s="664"/>
      <c r="D165" s="664"/>
      <c r="E165" s="664"/>
      <c r="F165" s="664"/>
      <c r="G165" s="664"/>
      <c r="H165" s="659"/>
      <c r="J165" s="341">
        <f t="shared" si="12"/>
        <v>0</v>
      </c>
      <c r="K165" s="342" t="str">
        <f t="shared" si="13"/>
        <v/>
      </c>
      <c r="L165" s="343" t="str">
        <f t="shared" si="14"/>
        <v/>
      </c>
      <c r="N165" s="8"/>
    </row>
    <row r="166" spans="2:16">
      <c r="B166" s="665"/>
      <c r="C166" s="666"/>
      <c r="D166" s="666"/>
      <c r="E166" s="666"/>
      <c r="F166" s="666"/>
      <c r="G166" s="666"/>
      <c r="H166" s="660"/>
      <c r="J166" s="341">
        <f t="shared" si="12"/>
        <v>0</v>
      </c>
      <c r="K166" s="342" t="str">
        <f t="shared" si="13"/>
        <v/>
      </c>
      <c r="L166" s="343" t="str">
        <f t="shared" si="14"/>
        <v/>
      </c>
      <c r="N166" s="8"/>
    </row>
    <row r="167" spans="2:16" s="9" customFormat="1" ht="24.95" customHeight="1">
      <c r="B167" s="76" t="s">
        <v>49</v>
      </c>
      <c r="C167" s="11" t="s">
        <v>50</v>
      </c>
      <c r="D167" s="11" t="s">
        <v>51</v>
      </c>
      <c r="E167" s="313" t="s">
        <v>52</v>
      </c>
      <c r="F167" s="11" t="s">
        <v>53</v>
      </c>
      <c r="G167" s="11" t="s">
        <v>54</v>
      </c>
      <c r="H167" s="11" t="s">
        <v>55</v>
      </c>
      <c r="I167" s="321"/>
      <c r="J167" s="341"/>
      <c r="K167" s="342"/>
      <c r="L167" s="343"/>
      <c r="M167" s="301"/>
      <c r="N167" s="12"/>
    </row>
    <row r="168" spans="2:16" s="28" customFormat="1" ht="19.5" customHeight="1">
      <c r="B168" s="82"/>
      <c r="C168" s="30" t="s">
        <v>149</v>
      </c>
      <c r="D168" s="31"/>
      <c r="E168" s="476"/>
      <c r="F168" s="32"/>
      <c r="G168" s="31"/>
      <c r="H168" s="33">
        <f>H159</f>
        <v>0</v>
      </c>
      <c r="I168" s="321"/>
      <c r="J168" s="341"/>
      <c r="K168" s="342"/>
      <c r="L168" s="343"/>
      <c r="M168" s="301"/>
      <c r="N168" s="34"/>
    </row>
    <row r="169" spans="2:16">
      <c r="B169" s="50"/>
      <c r="C169" s="14"/>
      <c r="D169" s="359"/>
      <c r="E169" s="476"/>
      <c r="F169" s="360"/>
      <c r="G169" s="38"/>
      <c r="H169" s="17"/>
      <c r="J169" s="341">
        <f t="shared" si="12"/>
        <v>0</v>
      </c>
      <c r="K169" s="342" t="str">
        <f t="shared" si="13"/>
        <v/>
      </c>
      <c r="L169" s="343" t="str">
        <f t="shared" si="14"/>
        <v/>
      </c>
      <c r="N169" s="41"/>
    </row>
    <row r="170" spans="2:16">
      <c r="B170" s="50" t="s">
        <v>1205</v>
      </c>
      <c r="C170" s="14" t="s">
        <v>1206</v>
      </c>
      <c r="D170" s="359"/>
      <c r="E170" s="374"/>
      <c r="F170" s="360"/>
      <c r="G170" s="38"/>
      <c r="H170" s="17" t="str">
        <f t="shared" ref="H170:H224" si="15">IF(D170="","",F170*G170)</f>
        <v/>
      </c>
      <c r="J170" s="341">
        <f t="shared" si="12"/>
        <v>0</v>
      </c>
      <c r="K170" s="342" t="str">
        <f t="shared" si="13"/>
        <v/>
      </c>
      <c r="L170" s="343" t="str">
        <f t="shared" si="14"/>
        <v/>
      </c>
      <c r="N170" s="239">
        <f>((180*13.7*0.04)*2.5)*1.2</f>
        <v>295.91999999999996</v>
      </c>
      <c r="P170" s="1">
        <v>300</v>
      </c>
    </row>
    <row r="171" spans="2:16">
      <c r="B171" s="50"/>
      <c r="C171" s="14"/>
      <c r="D171" s="359"/>
      <c r="E171" s="374"/>
      <c r="F171" s="360"/>
      <c r="G171" s="38"/>
      <c r="H171" s="17" t="str">
        <f t="shared" si="15"/>
        <v/>
      </c>
      <c r="J171" s="341">
        <f t="shared" si="12"/>
        <v>0</v>
      </c>
      <c r="K171" s="342" t="str">
        <f t="shared" si="13"/>
        <v/>
      </c>
      <c r="L171" s="343" t="str">
        <f t="shared" si="14"/>
        <v/>
      </c>
      <c r="N171" s="41"/>
    </row>
    <row r="172" spans="2:16" s="229" customFormat="1" ht="38.25">
      <c r="B172" s="223" t="s">
        <v>1207</v>
      </c>
      <c r="C172" s="224" t="s">
        <v>1208</v>
      </c>
      <c r="D172" s="575" t="s">
        <v>1068</v>
      </c>
      <c r="E172" s="593"/>
      <c r="F172" s="601"/>
      <c r="G172" s="237">
        <v>1300</v>
      </c>
      <c r="H172" s="228">
        <f t="shared" si="15"/>
        <v>0</v>
      </c>
      <c r="I172" s="594"/>
      <c r="J172" s="602">
        <f>ROUND(30%*G172,0)</f>
        <v>390</v>
      </c>
      <c r="K172" s="603">
        <f t="shared" si="13"/>
        <v>0</v>
      </c>
      <c r="L172" s="604" t="str">
        <f t="shared" si="14"/>
        <v/>
      </c>
      <c r="M172" s="595"/>
      <c r="N172" s="573"/>
    </row>
    <row r="173" spans="2:16" hidden="1">
      <c r="B173" s="50"/>
      <c r="C173" s="14"/>
      <c r="D173" s="359"/>
      <c r="E173" s="374"/>
      <c r="F173" s="360"/>
      <c r="G173" s="38"/>
      <c r="H173" s="17" t="str">
        <f t="shared" si="15"/>
        <v/>
      </c>
      <c r="J173" s="596">
        <f t="shared" ref="J173:J180" si="16">ROUND(30%*G173,0)</f>
        <v>0</v>
      </c>
      <c r="K173" s="597" t="str">
        <f t="shared" ref="K173:K181" si="17">IF(D173="","",F173*J173)</f>
        <v/>
      </c>
      <c r="L173" s="598" t="str">
        <f t="shared" ref="L173:L181" si="18">IF(J173="","",IF(SUM(H173)=0,"",K173/H173))</f>
        <v/>
      </c>
      <c r="N173" s="41"/>
    </row>
    <row r="174" spans="2:16" ht="38.25" hidden="1">
      <c r="B174" s="50" t="s">
        <v>1209</v>
      </c>
      <c r="C174" s="14" t="s">
        <v>1210</v>
      </c>
      <c r="D174" s="359" t="s">
        <v>1068</v>
      </c>
      <c r="E174" s="374"/>
      <c r="F174" s="360"/>
      <c r="G174" s="38"/>
      <c r="H174" s="17">
        <f t="shared" si="15"/>
        <v>0</v>
      </c>
      <c r="J174" s="596">
        <f t="shared" si="16"/>
        <v>0</v>
      </c>
      <c r="K174" s="597">
        <f t="shared" si="17"/>
        <v>0</v>
      </c>
      <c r="L174" s="598" t="str">
        <f t="shared" si="18"/>
        <v/>
      </c>
      <c r="N174" s="41"/>
    </row>
    <row r="175" spans="2:16" hidden="1">
      <c r="B175" s="50"/>
      <c r="C175" s="14"/>
      <c r="D175" s="359"/>
      <c r="E175" s="374"/>
      <c r="F175" s="360"/>
      <c r="G175" s="38"/>
      <c r="H175" s="17" t="str">
        <f t="shared" si="15"/>
        <v/>
      </c>
      <c r="J175" s="596">
        <f t="shared" si="16"/>
        <v>0</v>
      </c>
      <c r="K175" s="597" t="str">
        <f t="shared" si="17"/>
        <v/>
      </c>
      <c r="L175" s="598" t="str">
        <f t="shared" si="18"/>
        <v/>
      </c>
      <c r="N175" s="41"/>
    </row>
    <row r="176" spans="2:16" hidden="1">
      <c r="B176" s="50" t="s">
        <v>1211</v>
      </c>
      <c r="C176" s="14" t="s">
        <v>1212</v>
      </c>
      <c r="D176" s="359"/>
      <c r="E176" s="374"/>
      <c r="F176" s="360"/>
      <c r="G176" s="38"/>
      <c r="H176" s="17" t="str">
        <f t="shared" si="15"/>
        <v/>
      </c>
      <c r="J176" s="596">
        <f t="shared" si="16"/>
        <v>0</v>
      </c>
      <c r="K176" s="597" t="str">
        <f t="shared" si="17"/>
        <v/>
      </c>
      <c r="L176" s="598" t="str">
        <f t="shared" si="18"/>
        <v/>
      </c>
      <c r="N176" s="41"/>
    </row>
    <row r="177" spans="2:14" hidden="1">
      <c r="B177" s="50"/>
      <c r="C177" s="14"/>
      <c r="D177" s="359"/>
      <c r="E177" s="374"/>
      <c r="F177" s="360"/>
      <c r="G177" s="38"/>
      <c r="H177" s="17" t="str">
        <f t="shared" si="15"/>
        <v/>
      </c>
      <c r="J177" s="596">
        <f t="shared" si="16"/>
        <v>0</v>
      </c>
      <c r="K177" s="597" t="str">
        <f t="shared" si="17"/>
        <v/>
      </c>
      <c r="L177" s="598" t="str">
        <f t="shared" si="18"/>
        <v/>
      </c>
      <c r="N177" s="41"/>
    </row>
    <row r="178" spans="2:14" ht="14.25" hidden="1">
      <c r="B178" s="50" t="s">
        <v>1213</v>
      </c>
      <c r="C178" s="14" t="s">
        <v>1214</v>
      </c>
      <c r="D178" s="359" t="s">
        <v>93</v>
      </c>
      <c r="E178" s="374"/>
      <c r="F178" s="360"/>
      <c r="G178" s="38"/>
      <c r="H178" s="17">
        <f t="shared" si="15"/>
        <v>0</v>
      </c>
      <c r="J178" s="596">
        <f t="shared" si="16"/>
        <v>0</v>
      </c>
      <c r="K178" s="597">
        <f t="shared" si="17"/>
        <v>0</v>
      </c>
      <c r="L178" s="598" t="str">
        <f t="shared" si="18"/>
        <v/>
      </c>
      <c r="N178" s="41"/>
    </row>
    <row r="179" spans="2:14" hidden="1">
      <c r="B179" s="50"/>
      <c r="C179" s="14"/>
      <c r="D179" s="359"/>
      <c r="E179" s="37"/>
      <c r="F179" s="360"/>
      <c r="G179" s="38"/>
      <c r="H179" s="17" t="str">
        <f t="shared" si="15"/>
        <v/>
      </c>
      <c r="J179" s="596">
        <f t="shared" si="16"/>
        <v>0</v>
      </c>
      <c r="K179" s="597" t="str">
        <f t="shared" si="17"/>
        <v/>
      </c>
      <c r="L179" s="598" t="str">
        <f t="shared" si="18"/>
        <v/>
      </c>
      <c r="N179" s="41"/>
    </row>
    <row r="180" spans="2:14">
      <c r="B180" s="50"/>
      <c r="C180" s="14"/>
      <c r="D180" s="359"/>
      <c r="E180" s="37"/>
      <c r="F180" s="360"/>
      <c r="G180" s="38"/>
      <c r="H180" s="17"/>
      <c r="J180" s="596">
        <f t="shared" si="16"/>
        <v>0</v>
      </c>
      <c r="K180" s="597" t="str">
        <f t="shared" si="17"/>
        <v/>
      </c>
      <c r="L180" s="598" t="str">
        <f t="shared" si="18"/>
        <v/>
      </c>
      <c r="N180" s="41"/>
    </row>
    <row r="181" spans="2:14" ht="14.25">
      <c r="B181" s="50" t="s">
        <v>1215</v>
      </c>
      <c r="C181" s="14" t="s">
        <v>1216</v>
      </c>
      <c r="D181" s="359" t="s">
        <v>93</v>
      </c>
      <c r="E181" s="37" t="s">
        <v>52</v>
      </c>
      <c r="F181" s="477"/>
      <c r="G181" s="38">
        <v>285</v>
      </c>
      <c r="H181" s="17">
        <f t="shared" si="15"/>
        <v>0</v>
      </c>
      <c r="J181" s="596">
        <f>ROUND(50%*G181,0)</f>
        <v>143</v>
      </c>
      <c r="K181" s="597">
        <f t="shared" si="17"/>
        <v>0</v>
      </c>
      <c r="L181" s="598" t="str">
        <f t="shared" si="18"/>
        <v/>
      </c>
      <c r="N181" s="41"/>
    </row>
    <row r="182" spans="2:14">
      <c r="B182" s="50"/>
      <c r="C182" s="14"/>
      <c r="D182" s="359"/>
      <c r="E182" s="37"/>
      <c r="F182" s="360"/>
      <c r="G182" s="38"/>
      <c r="H182" s="17" t="str">
        <f t="shared" si="15"/>
        <v/>
      </c>
      <c r="J182" s="341">
        <f t="shared" si="12"/>
        <v>0</v>
      </c>
      <c r="K182" s="342" t="str">
        <f t="shared" si="13"/>
        <v/>
      </c>
      <c r="L182" s="343" t="str">
        <f t="shared" si="14"/>
        <v/>
      </c>
      <c r="N182" s="41"/>
    </row>
    <row r="183" spans="2:14" ht="14.25" hidden="1">
      <c r="B183" s="50" t="s">
        <v>1217</v>
      </c>
      <c r="C183" s="14" t="s">
        <v>1218</v>
      </c>
      <c r="D183" s="359" t="s">
        <v>93</v>
      </c>
      <c r="E183" s="37"/>
      <c r="F183" s="360"/>
      <c r="G183" s="38"/>
      <c r="H183" s="17">
        <f t="shared" si="15"/>
        <v>0</v>
      </c>
      <c r="J183" s="341">
        <f t="shared" si="12"/>
        <v>0</v>
      </c>
      <c r="K183" s="342">
        <f t="shared" si="13"/>
        <v>0</v>
      </c>
      <c r="L183" s="343" t="str">
        <f t="shared" si="14"/>
        <v/>
      </c>
      <c r="N183" s="41"/>
    </row>
    <row r="184" spans="2:14" hidden="1">
      <c r="B184" s="50"/>
      <c r="C184" s="14"/>
      <c r="D184" s="359"/>
      <c r="E184" s="374"/>
      <c r="F184" s="360"/>
      <c r="G184" s="38"/>
      <c r="H184" s="17" t="str">
        <f t="shared" si="15"/>
        <v/>
      </c>
      <c r="J184" s="341">
        <f t="shared" si="12"/>
        <v>0</v>
      </c>
      <c r="K184" s="342" t="str">
        <f t="shared" si="13"/>
        <v/>
      </c>
      <c r="L184" s="343" t="str">
        <f t="shared" si="14"/>
        <v/>
      </c>
      <c r="N184" s="41"/>
    </row>
    <row r="185" spans="2:14" hidden="1">
      <c r="B185" s="50" t="s">
        <v>1219</v>
      </c>
      <c r="C185" s="14" t="s">
        <v>1220</v>
      </c>
      <c r="D185" s="359" t="s">
        <v>1068</v>
      </c>
      <c r="E185" s="374"/>
      <c r="F185" s="360"/>
      <c r="G185" s="38"/>
      <c r="H185" s="17">
        <f t="shared" si="15"/>
        <v>0</v>
      </c>
      <c r="J185" s="341">
        <f t="shared" si="12"/>
        <v>0</v>
      </c>
      <c r="K185" s="342">
        <f t="shared" si="13"/>
        <v>0</v>
      </c>
      <c r="L185" s="343" t="str">
        <f t="shared" si="14"/>
        <v/>
      </c>
      <c r="N185" s="41"/>
    </row>
    <row r="186" spans="2:14" hidden="1">
      <c r="B186" s="74"/>
      <c r="C186" s="20"/>
      <c r="D186" s="359"/>
      <c r="E186" s="374"/>
      <c r="F186" s="360"/>
      <c r="G186" s="38"/>
      <c r="H186" s="17" t="str">
        <f t="shared" si="15"/>
        <v/>
      </c>
      <c r="J186" s="341">
        <f t="shared" si="12"/>
        <v>0</v>
      </c>
      <c r="K186" s="342" t="str">
        <f t="shared" si="13"/>
        <v/>
      </c>
      <c r="L186" s="343" t="str">
        <f t="shared" si="14"/>
        <v/>
      </c>
      <c r="N186" s="41"/>
    </row>
    <row r="187" spans="2:14" hidden="1">
      <c r="B187" s="50" t="s">
        <v>1221</v>
      </c>
      <c r="C187" s="14" t="s">
        <v>1222</v>
      </c>
      <c r="D187" s="359" t="s">
        <v>1068</v>
      </c>
      <c r="E187" s="374"/>
      <c r="F187" s="360"/>
      <c r="G187" s="38"/>
      <c r="H187" s="17">
        <f t="shared" si="15"/>
        <v>0</v>
      </c>
      <c r="J187" s="341">
        <f t="shared" si="12"/>
        <v>0</v>
      </c>
      <c r="K187" s="342">
        <f t="shared" si="13"/>
        <v>0</v>
      </c>
      <c r="L187" s="343" t="str">
        <f t="shared" si="14"/>
        <v/>
      </c>
      <c r="N187" s="41"/>
    </row>
    <row r="188" spans="2:14" hidden="1">
      <c r="B188" s="50"/>
      <c r="C188" s="14"/>
      <c r="D188" s="359"/>
      <c r="E188" s="374"/>
      <c r="F188" s="360"/>
      <c r="G188" s="38"/>
      <c r="H188" s="17" t="str">
        <f t="shared" si="15"/>
        <v/>
      </c>
      <c r="J188" s="341">
        <f t="shared" si="12"/>
        <v>0</v>
      </c>
      <c r="K188" s="342" t="str">
        <f t="shared" si="13"/>
        <v/>
      </c>
      <c r="L188" s="343" t="str">
        <f t="shared" si="14"/>
        <v/>
      </c>
      <c r="N188" s="41"/>
    </row>
    <row r="189" spans="2:14" ht="25.5" hidden="1">
      <c r="B189" s="50" t="s">
        <v>1223</v>
      </c>
      <c r="C189" s="14" t="s">
        <v>1224</v>
      </c>
      <c r="D189" s="359" t="s">
        <v>1068</v>
      </c>
      <c r="E189" s="374"/>
      <c r="F189" s="360"/>
      <c r="G189" s="38"/>
      <c r="H189" s="17">
        <f t="shared" si="15"/>
        <v>0</v>
      </c>
      <c r="J189" s="341">
        <f t="shared" si="12"/>
        <v>0</v>
      </c>
      <c r="K189" s="342">
        <f t="shared" si="13"/>
        <v>0</v>
      </c>
      <c r="L189" s="343" t="str">
        <f t="shared" si="14"/>
        <v/>
      </c>
      <c r="N189" s="41"/>
    </row>
    <row r="190" spans="2:14" hidden="1">
      <c r="B190" s="50"/>
      <c r="C190" s="14"/>
      <c r="D190" s="359"/>
      <c r="E190" s="374"/>
      <c r="F190" s="360"/>
      <c r="G190" s="38"/>
      <c r="H190" s="17" t="str">
        <f t="shared" si="15"/>
        <v/>
      </c>
      <c r="J190" s="341">
        <f t="shared" si="12"/>
        <v>0</v>
      </c>
      <c r="K190" s="342" t="str">
        <f t="shared" si="13"/>
        <v/>
      </c>
      <c r="L190" s="343" t="str">
        <f t="shared" si="14"/>
        <v/>
      </c>
      <c r="N190" s="41"/>
    </row>
    <row r="191" spans="2:14" hidden="1">
      <c r="B191" s="50" t="s">
        <v>1225</v>
      </c>
      <c r="C191" s="14" t="s">
        <v>1226</v>
      </c>
      <c r="D191" s="359" t="s">
        <v>1068</v>
      </c>
      <c r="E191" s="374"/>
      <c r="F191" s="360"/>
      <c r="G191" s="38"/>
      <c r="H191" s="17">
        <f t="shared" si="15"/>
        <v>0</v>
      </c>
      <c r="J191" s="341">
        <f t="shared" si="12"/>
        <v>0</v>
      </c>
      <c r="K191" s="342">
        <f t="shared" si="13"/>
        <v>0</v>
      </c>
      <c r="L191" s="343" t="str">
        <f t="shared" si="14"/>
        <v/>
      </c>
      <c r="N191" s="41"/>
    </row>
    <row r="192" spans="2:14" hidden="1">
      <c r="B192" s="50"/>
      <c r="C192" s="14"/>
      <c r="D192" s="359"/>
      <c r="E192" s="374"/>
      <c r="F192" s="360"/>
      <c r="G192" s="38"/>
      <c r="H192" s="17" t="str">
        <f t="shared" si="15"/>
        <v/>
      </c>
      <c r="J192" s="341">
        <f t="shared" si="12"/>
        <v>0</v>
      </c>
      <c r="K192" s="342" t="str">
        <f t="shared" si="13"/>
        <v/>
      </c>
      <c r="L192" s="343" t="str">
        <f t="shared" si="14"/>
        <v/>
      </c>
      <c r="N192" s="41"/>
    </row>
    <row r="193" spans="2:14" hidden="1">
      <c r="B193" s="50" t="s">
        <v>1227</v>
      </c>
      <c r="C193" s="14" t="s">
        <v>1228</v>
      </c>
      <c r="D193" s="359" t="s">
        <v>1068</v>
      </c>
      <c r="E193" s="15"/>
      <c r="F193" s="360"/>
      <c r="G193" s="38"/>
      <c r="H193" s="17">
        <f t="shared" si="15"/>
        <v>0</v>
      </c>
      <c r="J193" s="341">
        <f t="shared" si="12"/>
        <v>0</v>
      </c>
      <c r="K193" s="342">
        <f t="shared" si="13"/>
        <v>0</v>
      </c>
      <c r="L193" s="343" t="str">
        <f t="shared" si="14"/>
        <v/>
      </c>
      <c r="N193" s="41"/>
    </row>
    <row r="194" spans="2:14" hidden="1">
      <c r="B194" s="50"/>
      <c r="C194" s="14"/>
      <c r="D194" s="359"/>
      <c r="E194" s="15"/>
      <c r="F194" s="360"/>
      <c r="G194" s="38"/>
      <c r="H194" s="17" t="str">
        <f t="shared" si="15"/>
        <v/>
      </c>
      <c r="J194" s="341">
        <f t="shared" si="12"/>
        <v>0</v>
      </c>
      <c r="K194" s="342" t="str">
        <f t="shared" si="13"/>
        <v/>
      </c>
      <c r="L194" s="343" t="str">
        <f t="shared" si="14"/>
        <v/>
      </c>
      <c r="N194" s="41"/>
    </row>
    <row r="195" spans="2:14" hidden="1">
      <c r="B195" s="50" t="s">
        <v>1229</v>
      </c>
      <c r="C195" s="14" t="s">
        <v>1230</v>
      </c>
      <c r="D195" s="359" t="s">
        <v>1068</v>
      </c>
      <c r="E195" s="15"/>
      <c r="F195" s="360"/>
      <c r="G195" s="38"/>
      <c r="H195" s="17">
        <f t="shared" si="15"/>
        <v>0</v>
      </c>
      <c r="J195" s="341">
        <f t="shared" si="12"/>
        <v>0</v>
      </c>
      <c r="K195" s="342">
        <f t="shared" si="13"/>
        <v>0</v>
      </c>
      <c r="L195" s="343" t="str">
        <f t="shared" si="14"/>
        <v/>
      </c>
      <c r="N195" s="41"/>
    </row>
    <row r="196" spans="2:14" hidden="1">
      <c r="B196" s="50"/>
      <c r="C196" s="14"/>
      <c r="D196" s="359"/>
      <c r="E196" s="15"/>
      <c r="F196" s="360"/>
      <c r="G196" s="38"/>
      <c r="H196" s="17" t="str">
        <f t="shared" si="15"/>
        <v/>
      </c>
      <c r="J196" s="341">
        <f t="shared" si="12"/>
        <v>0</v>
      </c>
      <c r="K196" s="342" t="str">
        <f t="shared" si="13"/>
        <v/>
      </c>
      <c r="L196" s="343" t="str">
        <f t="shared" si="14"/>
        <v/>
      </c>
      <c r="N196" s="41"/>
    </row>
    <row r="197" spans="2:14" hidden="1">
      <c r="B197" s="50" t="s">
        <v>1231</v>
      </c>
      <c r="C197" s="14" t="s">
        <v>1232</v>
      </c>
      <c r="D197" s="359"/>
      <c r="E197" s="51"/>
      <c r="F197" s="360"/>
      <c r="G197" s="38"/>
      <c r="H197" s="17" t="str">
        <f t="shared" si="15"/>
        <v/>
      </c>
      <c r="J197" s="341">
        <f t="shared" si="12"/>
        <v>0</v>
      </c>
      <c r="K197" s="342" t="str">
        <f t="shared" si="13"/>
        <v/>
      </c>
      <c r="L197" s="343" t="str">
        <f t="shared" si="14"/>
        <v/>
      </c>
      <c r="N197" s="41"/>
    </row>
    <row r="198" spans="2:14" hidden="1">
      <c r="B198" s="50"/>
      <c r="C198" s="14"/>
      <c r="D198" s="359"/>
      <c r="E198" s="473"/>
      <c r="F198" s="360"/>
      <c r="G198" s="38"/>
      <c r="H198" s="17" t="str">
        <f t="shared" si="15"/>
        <v/>
      </c>
      <c r="J198" s="341">
        <f t="shared" si="12"/>
        <v>0</v>
      </c>
      <c r="K198" s="342" t="str">
        <f t="shared" si="13"/>
        <v/>
      </c>
      <c r="L198" s="343" t="str">
        <f t="shared" si="14"/>
        <v/>
      </c>
      <c r="N198" s="41"/>
    </row>
    <row r="199" spans="2:14" ht="14.25" hidden="1">
      <c r="B199" s="50" t="s">
        <v>1233</v>
      </c>
      <c r="C199" s="14" t="s">
        <v>1173</v>
      </c>
      <c r="D199" s="359" t="s">
        <v>93</v>
      </c>
      <c r="E199" s="374"/>
      <c r="F199" s="360"/>
      <c r="G199" s="38"/>
      <c r="H199" s="17">
        <f t="shared" si="15"/>
        <v>0</v>
      </c>
      <c r="J199" s="341">
        <f t="shared" si="12"/>
        <v>0</v>
      </c>
      <c r="K199" s="342">
        <f t="shared" si="13"/>
        <v>0</v>
      </c>
      <c r="L199" s="343" t="str">
        <f t="shared" si="14"/>
        <v/>
      </c>
      <c r="N199" s="41"/>
    </row>
    <row r="200" spans="2:14" hidden="1">
      <c r="B200" s="50"/>
      <c r="C200" s="14"/>
      <c r="D200" s="359"/>
      <c r="E200" s="374"/>
      <c r="F200" s="360"/>
      <c r="G200" s="38"/>
      <c r="H200" s="17" t="str">
        <f t="shared" si="15"/>
        <v/>
      </c>
      <c r="J200" s="341">
        <f t="shared" si="12"/>
        <v>0</v>
      </c>
      <c r="K200" s="342" t="str">
        <f t="shared" si="13"/>
        <v/>
      </c>
      <c r="L200" s="343" t="str">
        <f t="shared" si="14"/>
        <v/>
      </c>
      <c r="N200" s="41"/>
    </row>
    <row r="201" spans="2:14" hidden="1">
      <c r="B201" s="50" t="s">
        <v>1234</v>
      </c>
      <c r="C201" s="14" t="s">
        <v>1180</v>
      </c>
      <c r="D201" s="359" t="s">
        <v>1068</v>
      </c>
      <c r="E201" s="374"/>
      <c r="F201" s="360"/>
      <c r="G201" s="38"/>
      <c r="H201" s="17">
        <f t="shared" si="15"/>
        <v>0</v>
      </c>
      <c r="J201" s="341">
        <f t="shared" si="12"/>
        <v>0</v>
      </c>
      <c r="K201" s="342">
        <f t="shared" si="13"/>
        <v>0</v>
      </c>
      <c r="L201" s="343" t="str">
        <f t="shared" si="14"/>
        <v/>
      </c>
      <c r="N201" s="41"/>
    </row>
    <row r="202" spans="2:14" hidden="1">
      <c r="B202" s="50"/>
      <c r="C202" s="14"/>
      <c r="D202" s="359"/>
      <c r="E202" s="374"/>
      <c r="F202" s="360"/>
      <c r="G202" s="38"/>
      <c r="H202" s="17" t="str">
        <f t="shared" si="15"/>
        <v/>
      </c>
      <c r="J202" s="341">
        <f t="shared" si="12"/>
        <v>0</v>
      </c>
      <c r="K202" s="342" t="str">
        <f t="shared" si="13"/>
        <v/>
      </c>
      <c r="L202" s="343" t="str">
        <f t="shared" si="14"/>
        <v/>
      </c>
      <c r="N202" s="41"/>
    </row>
    <row r="203" spans="2:14" ht="14.25" hidden="1">
      <c r="B203" s="50" t="s">
        <v>1235</v>
      </c>
      <c r="C203" s="14" t="s">
        <v>1236</v>
      </c>
      <c r="D203" s="359" t="s">
        <v>93</v>
      </c>
      <c r="E203" s="374"/>
      <c r="F203" s="360"/>
      <c r="G203" s="38"/>
      <c r="H203" s="17">
        <f t="shared" si="15"/>
        <v>0</v>
      </c>
      <c r="J203" s="341">
        <f t="shared" si="12"/>
        <v>0</v>
      </c>
      <c r="K203" s="342">
        <f t="shared" si="13"/>
        <v>0</v>
      </c>
      <c r="L203" s="343" t="str">
        <f t="shared" si="14"/>
        <v/>
      </c>
      <c r="N203" s="41"/>
    </row>
    <row r="204" spans="2:14" hidden="1">
      <c r="B204" s="50"/>
      <c r="C204" s="14"/>
      <c r="D204" s="359"/>
      <c r="E204" s="374"/>
      <c r="F204" s="360"/>
      <c r="G204" s="38"/>
      <c r="H204" s="17" t="str">
        <f t="shared" si="15"/>
        <v/>
      </c>
      <c r="J204" s="341">
        <f t="shared" si="12"/>
        <v>0</v>
      </c>
      <c r="K204" s="342" t="str">
        <f t="shared" si="13"/>
        <v/>
      </c>
      <c r="L204" s="343" t="str">
        <f t="shared" si="14"/>
        <v/>
      </c>
      <c r="N204" s="41"/>
    </row>
    <row r="205" spans="2:14" hidden="1">
      <c r="B205" s="50" t="s">
        <v>1237</v>
      </c>
      <c r="C205" s="14" t="s">
        <v>1238</v>
      </c>
      <c r="D205" s="359"/>
      <c r="E205" s="374"/>
      <c r="F205" s="360"/>
      <c r="G205" s="38"/>
      <c r="H205" s="17" t="str">
        <f t="shared" si="15"/>
        <v/>
      </c>
      <c r="J205" s="341">
        <f t="shared" si="12"/>
        <v>0</v>
      </c>
      <c r="K205" s="342" t="str">
        <f t="shared" si="13"/>
        <v/>
      </c>
      <c r="L205" s="343" t="str">
        <f t="shared" si="14"/>
        <v/>
      </c>
      <c r="N205" s="41"/>
    </row>
    <row r="206" spans="2:14" hidden="1">
      <c r="B206" s="50"/>
      <c r="C206" s="14"/>
      <c r="D206" s="359"/>
      <c r="E206" s="374"/>
      <c r="F206" s="360"/>
      <c r="G206" s="38"/>
      <c r="H206" s="17" t="str">
        <f t="shared" si="15"/>
        <v/>
      </c>
      <c r="J206" s="341">
        <f t="shared" si="12"/>
        <v>0</v>
      </c>
      <c r="K206" s="342" t="str">
        <f t="shared" si="13"/>
        <v/>
      </c>
      <c r="L206" s="343" t="str">
        <f t="shared" si="14"/>
        <v/>
      </c>
      <c r="N206" s="41"/>
    </row>
    <row r="207" spans="2:14" hidden="1">
      <c r="B207" s="50" t="s">
        <v>1239</v>
      </c>
      <c r="C207" s="14" t="s">
        <v>1240</v>
      </c>
      <c r="D207" s="359" t="s">
        <v>109</v>
      </c>
      <c r="E207" s="374"/>
      <c r="F207" s="360"/>
      <c r="G207" s="38"/>
      <c r="H207" s="17">
        <f t="shared" si="15"/>
        <v>0</v>
      </c>
      <c r="J207" s="341">
        <f t="shared" si="12"/>
        <v>0</v>
      </c>
      <c r="K207" s="342">
        <f t="shared" si="13"/>
        <v>0</v>
      </c>
      <c r="L207" s="343" t="str">
        <f t="shared" si="14"/>
        <v/>
      </c>
      <c r="N207" s="41"/>
    </row>
    <row r="208" spans="2:14" hidden="1">
      <c r="B208" s="50"/>
      <c r="C208" s="14"/>
      <c r="D208" s="359"/>
      <c r="E208" s="374"/>
      <c r="F208" s="360"/>
      <c r="G208" s="38"/>
      <c r="H208" s="17" t="str">
        <f t="shared" si="15"/>
        <v/>
      </c>
      <c r="J208" s="341">
        <f t="shared" si="12"/>
        <v>0</v>
      </c>
      <c r="K208" s="342" t="str">
        <f t="shared" si="13"/>
        <v/>
      </c>
      <c r="L208" s="343" t="str">
        <f t="shared" si="14"/>
        <v/>
      </c>
      <c r="N208" s="41"/>
    </row>
    <row r="209" spans="2:14" hidden="1">
      <c r="B209" s="50" t="s">
        <v>1241</v>
      </c>
      <c r="C209" s="14" t="s">
        <v>1242</v>
      </c>
      <c r="D209" s="359" t="s">
        <v>109</v>
      </c>
      <c r="E209" s="374"/>
      <c r="F209" s="360"/>
      <c r="G209" s="38"/>
      <c r="H209" s="17">
        <f t="shared" si="15"/>
        <v>0</v>
      </c>
      <c r="J209" s="341">
        <f t="shared" si="12"/>
        <v>0</v>
      </c>
      <c r="K209" s="342">
        <f t="shared" si="13"/>
        <v>0</v>
      </c>
      <c r="L209" s="343" t="str">
        <f t="shared" si="14"/>
        <v/>
      </c>
      <c r="N209" s="41"/>
    </row>
    <row r="210" spans="2:14" hidden="1">
      <c r="B210" s="50"/>
      <c r="C210" s="14"/>
      <c r="D210" s="359"/>
      <c r="E210" s="374"/>
      <c r="F210" s="360"/>
      <c r="G210" s="38"/>
      <c r="H210" s="17" t="str">
        <f t="shared" si="15"/>
        <v/>
      </c>
      <c r="J210" s="341">
        <f t="shared" si="12"/>
        <v>0</v>
      </c>
      <c r="K210" s="342" t="str">
        <f t="shared" si="13"/>
        <v/>
      </c>
      <c r="L210" s="343" t="str">
        <f t="shared" si="14"/>
        <v/>
      </c>
      <c r="N210" s="41"/>
    </row>
    <row r="211" spans="2:14" ht="25.5" hidden="1">
      <c r="B211" s="50" t="s">
        <v>1243</v>
      </c>
      <c r="C211" s="14" t="s">
        <v>1244</v>
      </c>
      <c r="D211" s="359"/>
      <c r="E211" s="374"/>
      <c r="F211" s="360"/>
      <c r="G211" s="38"/>
      <c r="H211" s="17" t="str">
        <f t="shared" si="15"/>
        <v/>
      </c>
      <c r="J211" s="341">
        <f t="shared" si="12"/>
        <v>0</v>
      </c>
      <c r="K211" s="342" t="str">
        <f t="shared" si="13"/>
        <v/>
      </c>
      <c r="L211" s="343" t="str">
        <f t="shared" si="14"/>
        <v/>
      </c>
      <c r="N211" s="41"/>
    </row>
    <row r="212" spans="2:14" hidden="1">
      <c r="B212" s="50"/>
      <c r="C212" s="14"/>
      <c r="D212" s="359"/>
      <c r="E212" s="374"/>
      <c r="F212" s="360"/>
      <c r="G212" s="38"/>
      <c r="H212" s="17" t="str">
        <f t="shared" si="15"/>
        <v/>
      </c>
      <c r="J212" s="341">
        <f t="shared" si="12"/>
        <v>0</v>
      </c>
      <c r="K212" s="342" t="str">
        <f t="shared" si="13"/>
        <v/>
      </c>
      <c r="L212" s="343" t="str">
        <f t="shared" si="14"/>
        <v/>
      </c>
      <c r="N212" s="41"/>
    </row>
    <row r="213" spans="2:14" ht="38.25" hidden="1">
      <c r="B213" s="50" t="s">
        <v>1245</v>
      </c>
      <c r="C213" s="14" t="s">
        <v>1246</v>
      </c>
      <c r="D213" s="359" t="s">
        <v>109</v>
      </c>
      <c r="E213" s="374"/>
      <c r="F213" s="360"/>
      <c r="G213" s="38"/>
      <c r="H213" s="17">
        <f t="shared" si="15"/>
        <v>0</v>
      </c>
      <c r="J213" s="341">
        <f t="shared" si="12"/>
        <v>0</v>
      </c>
      <c r="K213" s="342">
        <f t="shared" si="13"/>
        <v>0</v>
      </c>
      <c r="L213" s="343" t="str">
        <f t="shared" si="14"/>
        <v/>
      </c>
      <c r="N213" s="41"/>
    </row>
    <row r="214" spans="2:14" hidden="1">
      <c r="B214" s="50"/>
      <c r="C214" s="14"/>
      <c r="D214" s="359"/>
      <c r="E214" s="37"/>
      <c r="F214" s="360"/>
      <c r="G214" s="38"/>
      <c r="H214" s="17" t="str">
        <f t="shared" si="15"/>
        <v/>
      </c>
      <c r="J214" s="341">
        <f t="shared" si="12"/>
        <v>0</v>
      </c>
      <c r="K214" s="342" t="str">
        <f t="shared" si="13"/>
        <v/>
      </c>
      <c r="L214" s="343" t="str">
        <f t="shared" si="14"/>
        <v/>
      </c>
      <c r="N214" s="41"/>
    </row>
    <row r="215" spans="2:14" ht="25.5" hidden="1">
      <c r="B215" s="50" t="s">
        <v>1247</v>
      </c>
      <c r="C215" s="14" t="s">
        <v>1248</v>
      </c>
      <c r="D215" s="359" t="s">
        <v>275</v>
      </c>
      <c r="E215" s="37"/>
      <c r="F215" s="360"/>
      <c r="G215" s="38"/>
      <c r="H215" s="17">
        <f t="shared" si="15"/>
        <v>0</v>
      </c>
      <c r="J215" s="341">
        <f t="shared" si="12"/>
        <v>0</v>
      </c>
      <c r="K215" s="342">
        <f t="shared" si="13"/>
        <v>0</v>
      </c>
      <c r="L215" s="343" t="str">
        <f t="shared" si="14"/>
        <v/>
      </c>
      <c r="N215" s="41"/>
    </row>
    <row r="216" spans="2:14" hidden="1">
      <c r="B216" s="50"/>
      <c r="C216" s="14"/>
      <c r="D216" s="359"/>
      <c r="E216" s="37"/>
      <c r="F216" s="360"/>
      <c r="G216" s="38"/>
      <c r="H216" s="17" t="str">
        <f t="shared" si="15"/>
        <v/>
      </c>
      <c r="J216" s="341">
        <f t="shared" si="12"/>
        <v>0</v>
      </c>
      <c r="K216" s="342" t="str">
        <f t="shared" si="13"/>
        <v/>
      </c>
      <c r="L216" s="343" t="str">
        <f t="shared" si="14"/>
        <v/>
      </c>
      <c r="N216" s="41"/>
    </row>
    <row r="217" spans="2:14" ht="25.5" hidden="1">
      <c r="B217" s="50" t="s">
        <v>1249</v>
      </c>
      <c r="C217" s="14" t="s">
        <v>1250</v>
      </c>
      <c r="D217" s="359"/>
      <c r="E217" s="37"/>
      <c r="F217" s="360"/>
      <c r="G217" s="38"/>
      <c r="H217" s="17" t="str">
        <f t="shared" si="15"/>
        <v/>
      </c>
      <c r="J217" s="341">
        <f t="shared" si="12"/>
        <v>0</v>
      </c>
      <c r="K217" s="342" t="str">
        <f t="shared" si="13"/>
        <v/>
      </c>
      <c r="L217" s="343" t="str">
        <f t="shared" si="14"/>
        <v/>
      </c>
      <c r="N217" s="41"/>
    </row>
    <row r="218" spans="2:14" hidden="1">
      <c r="B218" s="50"/>
      <c r="C218" s="14"/>
      <c r="D218" s="359"/>
      <c r="E218" s="374"/>
      <c r="F218" s="360"/>
      <c r="G218" s="38"/>
      <c r="H218" s="17" t="str">
        <f t="shared" si="15"/>
        <v/>
      </c>
      <c r="J218" s="341">
        <f t="shared" si="12"/>
        <v>0</v>
      </c>
      <c r="K218" s="342" t="str">
        <f t="shared" si="13"/>
        <v/>
      </c>
      <c r="L218" s="343" t="str">
        <f t="shared" si="14"/>
        <v/>
      </c>
      <c r="N218" s="41"/>
    </row>
    <row r="219" spans="2:14" hidden="1">
      <c r="B219" s="50" t="s">
        <v>1251</v>
      </c>
      <c r="C219" s="14" t="s">
        <v>1252</v>
      </c>
      <c r="D219" s="359" t="s">
        <v>109</v>
      </c>
      <c r="E219" s="374"/>
      <c r="F219" s="360"/>
      <c r="G219" s="38"/>
      <c r="H219" s="17">
        <f t="shared" si="15"/>
        <v>0</v>
      </c>
      <c r="J219" s="341">
        <f t="shared" si="12"/>
        <v>0</v>
      </c>
      <c r="K219" s="342">
        <f t="shared" si="13"/>
        <v>0</v>
      </c>
      <c r="L219" s="343" t="str">
        <f t="shared" si="14"/>
        <v/>
      </c>
      <c r="N219" s="41"/>
    </row>
    <row r="220" spans="2:14" hidden="1">
      <c r="B220" s="50"/>
      <c r="C220" s="14"/>
      <c r="D220" s="359"/>
      <c r="E220" s="374"/>
      <c r="F220" s="360"/>
      <c r="G220" s="38"/>
      <c r="H220" s="17" t="str">
        <f t="shared" si="15"/>
        <v/>
      </c>
      <c r="J220" s="341">
        <f t="shared" si="12"/>
        <v>0</v>
      </c>
      <c r="K220" s="342" t="str">
        <f t="shared" si="13"/>
        <v/>
      </c>
      <c r="L220" s="343" t="str">
        <f t="shared" si="14"/>
        <v/>
      </c>
      <c r="N220" s="41"/>
    </row>
    <row r="221" spans="2:14" ht="25.5" hidden="1">
      <c r="B221" s="50" t="s">
        <v>1253</v>
      </c>
      <c r="C221" s="14" t="s">
        <v>1254</v>
      </c>
      <c r="D221" s="359" t="s">
        <v>381</v>
      </c>
      <c r="E221" s="374"/>
      <c r="F221" s="360"/>
      <c r="G221" s="38"/>
      <c r="H221" s="17">
        <f t="shared" si="15"/>
        <v>0</v>
      </c>
      <c r="J221" s="341">
        <f t="shared" si="12"/>
        <v>0</v>
      </c>
      <c r="K221" s="342">
        <f t="shared" si="13"/>
        <v>0</v>
      </c>
      <c r="L221" s="343" t="str">
        <f t="shared" si="14"/>
        <v/>
      </c>
      <c r="N221" s="41"/>
    </row>
    <row r="222" spans="2:14" hidden="1">
      <c r="B222" s="50"/>
      <c r="C222" s="14"/>
      <c r="D222" s="359"/>
      <c r="E222" s="374"/>
      <c r="F222" s="360"/>
      <c r="G222" s="38"/>
      <c r="H222" s="17" t="str">
        <f t="shared" si="15"/>
        <v/>
      </c>
      <c r="J222" s="341">
        <f t="shared" si="12"/>
        <v>0</v>
      </c>
      <c r="K222" s="342" t="str">
        <f t="shared" si="13"/>
        <v/>
      </c>
      <c r="L222" s="343" t="str">
        <f t="shared" si="14"/>
        <v/>
      </c>
      <c r="N222" s="41"/>
    </row>
    <row r="223" spans="2:14" ht="14.25" hidden="1">
      <c r="B223" s="50" t="s">
        <v>1255</v>
      </c>
      <c r="C223" s="14" t="s">
        <v>1256</v>
      </c>
      <c r="D223" s="359" t="s">
        <v>93</v>
      </c>
      <c r="E223" s="374"/>
      <c r="F223" s="360"/>
      <c r="G223" s="38"/>
      <c r="H223" s="17">
        <f t="shared" si="15"/>
        <v>0</v>
      </c>
      <c r="J223" s="341">
        <f t="shared" si="12"/>
        <v>0</v>
      </c>
      <c r="K223" s="342">
        <f t="shared" si="13"/>
        <v>0</v>
      </c>
      <c r="L223" s="343" t="str">
        <f t="shared" si="14"/>
        <v/>
      </c>
      <c r="N223" s="41"/>
    </row>
    <row r="224" spans="2:14">
      <c r="B224" s="50"/>
      <c r="C224" s="14"/>
      <c r="D224" s="359"/>
      <c r="E224" s="417"/>
      <c r="F224" s="360"/>
      <c r="G224" s="38"/>
      <c r="H224" s="17" t="str">
        <f t="shared" si="15"/>
        <v/>
      </c>
      <c r="J224" s="558">
        <f t="shared" si="12"/>
        <v>0</v>
      </c>
      <c r="K224" s="559" t="str">
        <f t="shared" si="13"/>
        <v/>
      </c>
      <c r="L224" s="560" t="str">
        <f t="shared" si="14"/>
        <v/>
      </c>
      <c r="N224" s="41"/>
    </row>
    <row r="225" spans="2:14" s="28" customFormat="1" ht="19.5" customHeight="1">
      <c r="B225" s="151" t="str">
        <f>$B$11</f>
        <v>C9.1</v>
      </c>
      <c r="C225" s="30" t="s">
        <v>80</v>
      </c>
      <c r="D225" s="31"/>
      <c r="E225" s="299"/>
      <c r="F225" s="32"/>
      <c r="G225" s="31"/>
      <c r="H225" s="33">
        <f>SUM(H168:H224)</f>
        <v>0</v>
      </c>
      <c r="I225" s="321"/>
      <c r="J225" s="324"/>
      <c r="K225" s="324">
        <f>SUM(K12:K223)</f>
        <v>0</v>
      </c>
      <c r="L225" s="324"/>
      <c r="M225" s="301"/>
      <c r="N225" s="34"/>
    </row>
    <row r="226" spans="2:14" hidden="1">
      <c r="B226" s="661" t="str">
        <f>Client1</f>
        <v>Province of KwaZulu-Natal</v>
      </c>
      <c r="C226" s="661"/>
      <c r="D226" s="661"/>
      <c r="F226" s="659" t="str">
        <f>"Contract No. "&amp;ContractNo</f>
        <v>Contract No. ZNB02213/0000/00/HOD/INF/23/T</v>
      </c>
      <c r="G226" s="659"/>
      <c r="H226" s="659"/>
    </row>
    <row r="227" spans="2:14" hidden="1">
      <c r="B227" s="661" t="str">
        <f>Client2</f>
        <v>Department of Transport</v>
      </c>
      <c r="C227" s="661"/>
      <c r="D227" s="661"/>
      <c r="F227" s="659"/>
      <c r="G227" s="659"/>
      <c r="H227" s="659"/>
    </row>
    <row r="228" spans="2:14" hidden="1">
      <c r="B228" s="662"/>
      <c r="C228" s="662"/>
      <c r="D228" s="662"/>
      <c r="F228" s="660"/>
      <c r="G228" s="660"/>
      <c r="H228" s="660"/>
    </row>
    <row r="229" spans="2:14" hidden="1">
      <c r="B229" s="670" t="s">
        <v>148</v>
      </c>
      <c r="C229" s="671"/>
      <c r="D229" s="671"/>
      <c r="E229" s="671"/>
      <c r="F229" s="671"/>
      <c r="G229" s="671"/>
      <c r="H229" s="673" t="str">
        <f>$H$5</f>
        <v>CHAPTER C9.1</v>
      </c>
      <c r="N229" s="6"/>
    </row>
    <row r="230" spans="2:14" hidden="1">
      <c r="B230" s="663" t="str">
        <f>ContractDescription</f>
        <v>THE CONSTRUCTION OF MKUZE RIVER BRIDGE NO.3801 AT KM 27+440 ON MAIN ROAD P52-3 IN ZULULAND UNDER EMPANGENI REGION.</v>
      </c>
      <c r="C230" s="664"/>
      <c r="D230" s="664"/>
      <c r="E230" s="664"/>
      <c r="F230" s="664"/>
      <c r="G230" s="664"/>
      <c r="H230" s="659"/>
      <c r="N230" s="8"/>
    </row>
    <row r="231" spans="2:14" hidden="1">
      <c r="B231" s="663"/>
      <c r="C231" s="664"/>
      <c r="D231" s="664"/>
      <c r="E231" s="664"/>
      <c r="F231" s="664"/>
      <c r="G231" s="664"/>
      <c r="H231" s="659"/>
      <c r="N231" s="8"/>
    </row>
    <row r="232" spans="2:14" hidden="1">
      <c r="B232" s="665"/>
      <c r="C232" s="666"/>
      <c r="D232" s="666"/>
      <c r="E232" s="666"/>
      <c r="F232" s="666"/>
      <c r="G232" s="666"/>
      <c r="H232" s="660"/>
      <c r="N232" s="8"/>
    </row>
    <row r="233" spans="2:14" s="9" customFormat="1" ht="24.95" hidden="1" customHeight="1">
      <c r="B233" s="76" t="s">
        <v>49</v>
      </c>
      <c r="C233" s="11" t="s">
        <v>50</v>
      </c>
      <c r="D233" s="11" t="s">
        <v>51</v>
      </c>
      <c r="E233" s="299"/>
      <c r="F233" s="11" t="s">
        <v>53</v>
      </c>
      <c r="G233" s="11" t="s">
        <v>54</v>
      </c>
      <c r="H233" s="11" t="s">
        <v>55</v>
      </c>
      <c r="I233" s="321"/>
      <c r="J233" s="324"/>
      <c r="K233" s="324"/>
      <c r="L233" s="324"/>
      <c r="M233" s="301"/>
      <c r="N233" s="12"/>
    </row>
    <row r="234" spans="2:14" s="28" customFormat="1" ht="19.5" hidden="1" customHeight="1">
      <c r="B234" s="82"/>
      <c r="C234" s="30" t="s">
        <v>149</v>
      </c>
      <c r="D234" s="31"/>
      <c r="E234" s="299"/>
      <c r="F234" s="32"/>
      <c r="G234" s="31"/>
      <c r="H234" s="33">
        <f>H225</f>
        <v>0</v>
      </c>
      <c r="I234" s="321"/>
      <c r="J234" s="324"/>
      <c r="K234" s="324"/>
      <c r="L234" s="324"/>
      <c r="M234" s="301"/>
      <c r="N234" s="34"/>
    </row>
    <row r="235" spans="2:14" hidden="1">
      <c r="B235" s="50"/>
      <c r="C235" s="14"/>
      <c r="D235" s="22"/>
      <c r="F235" s="22"/>
      <c r="G235" s="38"/>
      <c r="H235" s="17"/>
      <c r="N235" s="41"/>
    </row>
    <row r="236" spans="2:14" ht="25.5" hidden="1">
      <c r="B236" s="50" t="s">
        <v>1257</v>
      </c>
      <c r="C236" s="14" t="s">
        <v>1258</v>
      </c>
      <c r="D236" s="22"/>
      <c r="F236" s="22"/>
      <c r="G236" s="38"/>
      <c r="H236" s="17" t="str">
        <f t="shared" ref="H236:H299" si="19">IF(D236="","",F236*G236)</f>
        <v/>
      </c>
      <c r="N236" s="41"/>
    </row>
    <row r="237" spans="2:14" hidden="1">
      <c r="B237" s="50"/>
      <c r="C237" s="14"/>
      <c r="D237" s="22"/>
      <c r="F237" s="22"/>
      <c r="G237" s="38"/>
      <c r="H237" s="17" t="str">
        <f t="shared" si="19"/>
        <v/>
      </c>
      <c r="N237" s="41"/>
    </row>
    <row r="238" spans="2:14" hidden="1">
      <c r="B238" s="50" t="s">
        <v>1259</v>
      </c>
      <c r="C238" s="14" t="s">
        <v>1260</v>
      </c>
      <c r="D238" s="22" t="s">
        <v>69</v>
      </c>
      <c r="F238" s="22"/>
      <c r="G238" s="38"/>
      <c r="H238" s="17">
        <f t="shared" si="19"/>
        <v>0</v>
      </c>
      <c r="N238" s="41"/>
    </row>
    <row r="239" spans="2:14" hidden="1">
      <c r="B239" s="50"/>
      <c r="C239" s="14"/>
      <c r="D239" s="22"/>
      <c r="F239" s="22"/>
      <c r="G239" s="38"/>
      <c r="H239" s="17" t="str">
        <f t="shared" si="19"/>
        <v/>
      </c>
      <c r="N239" s="41"/>
    </row>
    <row r="240" spans="2:14" ht="14.25" hidden="1">
      <c r="B240" s="50" t="s">
        <v>1261</v>
      </c>
      <c r="C240" s="14" t="s">
        <v>1262</v>
      </c>
      <c r="D240" s="22" t="s">
        <v>93</v>
      </c>
      <c r="F240" s="22"/>
      <c r="G240" s="38"/>
      <c r="H240" s="17">
        <f t="shared" si="19"/>
        <v>0</v>
      </c>
      <c r="N240" s="41"/>
    </row>
    <row r="241" spans="2:14" hidden="1">
      <c r="B241" s="50"/>
      <c r="C241" s="14"/>
      <c r="D241" s="22"/>
      <c r="F241" s="22"/>
      <c r="G241" s="38"/>
      <c r="H241" s="17" t="str">
        <f t="shared" si="19"/>
        <v/>
      </c>
      <c r="N241" s="41"/>
    </row>
    <row r="242" spans="2:14" hidden="1">
      <c r="B242" s="50"/>
      <c r="C242" s="14"/>
      <c r="D242" s="22"/>
      <c r="F242" s="22"/>
      <c r="G242" s="38"/>
      <c r="H242" s="17" t="str">
        <f t="shared" si="19"/>
        <v/>
      </c>
      <c r="N242" s="41"/>
    </row>
    <row r="243" spans="2:14" hidden="1">
      <c r="B243" s="50"/>
      <c r="C243" s="14"/>
      <c r="D243" s="22"/>
      <c r="F243" s="22"/>
      <c r="G243" s="38"/>
      <c r="H243" s="17" t="str">
        <f t="shared" si="19"/>
        <v/>
      </c>
      <c r="N243" s="41"/>
    </row>
    <row r="244" spans="2:14" hidden="1">
      <c r="B244" s="50"/>
      <c r="C244" s="14"/>
      <c r="D244" s="22"/>
      <c r="F244" s="22"/>
      <c r="G244" s="38"/>
      <c r="H244" s="17" t="str">
        <f t="shared" si="19"/>
        <v/>
      </c>
      <c r="N244" s="41"/>
    </row>
    <row r="245" spans="2:14" hidden="1">
      <c r="B245" s="50"/>
      <c r="C245" s="14"/>
      <c r="D245" s="22"/>
      <c r="F245" s="22"/>
      <c r="G245" s="38"/>
      <c r="H245" s="17" t="str">
        <f t="shared" si="19"/>
        <v/>
      </c>
      <c r="N245" s="41"/>
    </row>
    <row r="246" spans="2:14" hidden="1">
      <c r="B246" s="50"/>
      <c r="C246" s="14"/>
      <c r="D246" s="22"/>
      <c r="F246" s="22"/>
      <c r="G246" s="38"/>
      <c r="H246" s="17" t="str">
        <f t="shared" si="19"/>
        <v/>
      </c>
      <c r="N246" s="41"/>
    </row>
    <row r="247" spans="2:14" hidden="1">
      <c r="B247" s="50"/>
      <c r="C247" s="14"/>
      <c r="D247" s="22"/>
      <c r="F247" s="22"/>
      <c r="G247" s="38"/>
      <c r="H247" s="17" t="str">
        <f t="shared" si="19"/>
        <v/>
      </c>
      <c r="N247" s="41"/>
    </row>
    <row r="248" spans="2:14" hidden="1">
      <c r="B248" s="50"/>
      <c r="C248" s="14"/>
      <c r="D248" s="22"/>
      <c r="F248" s="22"/>
      <c r="G248" s="38"/>
      <c r="H248" s="17" t="str">
        <f t="shared" si="19"/>
        <v/>
      </c>
      <c r="N248" s="41"/>
    </row>
    <row r="249" spans="2:14" hidden="1">
      <c r="B249" s="50"/>
      <c r="C249" s="14"/>
      <c r="D249" s="22"/>
      <c r="F249" s="22"/>
      <c r="G249" s="38"/>
      <c r="H249" s="17" t="str">
        <f t="shared" si="19"/>
        <v/>
      </c>
      <c r="N249" s="41"/>
    </row>
    <row r="250" spans="2:14" hidden="1">
      <c r="B250" s="50"/>
      <c r="C250" s="14"/>
      <c r="D250" s="22"/>
      <c r="F250" s="22"/>
      <c r="G250" s="38"/>
      <c r="H250" s="17" t="str">
        <f t="shared" si="19"/>
        <v/>
      </c>
      <c r="N250" s="41"/>
    </row>
    <row r="251" spans="2:14" hidden="1">
      <c r="B251" s="50"/>
      <c r="C251" s="14"/>
      <c r="D251" s="22"/>
      <c r="F251" s="22"/>
      <c r="G251" s="38"/>
      <c r="H251" s="17" t="str">
        <f t="shared" si="19"/>
        <v/>
      </c>
      <c r="N251" s="41"/>
    </row>
    <row r="252" spans="2:14" hidden="1">
      <c r="B252" s="50"/>
      <c r="C252" s="14"/>
      <c r="D252" s="22"/>
      <c r="F252" s="22"/>
      <c r="G252" s="38"/>
      <c r="H252" s="17" t="str">
        <f t="shared" si="19"/>
        <v/>
      </c>
      <c r="N252" s="41"/>
    </row>
    <row r="253" spans="2:14" hidden="1">
      <c r="B253" s="50"/>
      <c r="C253" s="14"/>
      <c r="D253" s="22"/>
      <c r="F253" s="22"/>
      <c r="G253" s="38"/>
      <c r="H253" s="17" t="str">
        <f t="shared" si="19"/>
        <v/>
      </c>
      <c r="N253" s="41"/>
    </row>
    <row r="254" spans="2:14" hidden="1">
      <c r="B254" s="50"/>
      <c r="C254" s="14"/>
      <c r="D254" s="22"/>
      <c r="F254" s="22"/>
      <c r="G254" s="38"/>
      <c r="H254" s="17" t="str">
        <f t="shared" si="19"/>
        <v/>
      </c>
      <c r="N254" s="41"/>
    </row>
    <row r="255" spans="2:14" hidden="1">
      <c r="B255" s="50"/>
      <c r="C255" s="14"/>
      <c r="D255" s="22"/>
      <c r="F255" s="22"/>
      <c r="G255" s="38"/>
      <c r="H255" s="17" t="str">
        <f t="shared" si="19"/>
        <v/>
      </c>
      <c r="N255" s="41"/>
    </row>
    <row r="256" spans="2:14" hidden="1">
      <c r="B256" s="50"/>
      <c r="C256" s="14"/>
      <c r="D256" s="22"/>
      <c r="F256" s="22"/>
      <c r="G256" s="38"/>
      <c r="H256" s="17" t="str">
        <f t="shared" si="19"/>
        <v/>
      </c>
      <c r="N256" s="41"/>
    </row>
    <row r="257" spans="2:14" hidden="1">
      <c r="B257" s="50"/>
      <c r="C257" s="14"/>
      <c r="D257" s="22"/>
      <c r="F257" s="22"/>
      <c r="G257" s="38"/>
      <c r="H257" s="17" t="str">
        <f t="shared" si="19"/>
        <v/>
      </c>
      <c r="N257" s="41"/>
    </row>
    <row r="258" spans="2:14" hidden="1">
      <c r="B258" s="50"/>
      <c r="C258" s="14"/>
      <c r="D258" s="22"/>
      <c r="F258" s="22"/>
      <c r="G258" s="38"/>
      <c r="H258" s="17" t="str">
        <f t="shared" si="19"/>
        <v/>
      </c>
      <c r="N258" s="41"/>
    </row>
    <row r="259" spans="2:14" hidden="1">
      <c r="B259" s="50"/>
      <c r="C259" s="14"/>
      <c r="D259" s="22"/>
      <c r="F259" s="22"/>
      <c r="G259" s="38"/>
      <c r="H259" s="17" t="str">
        <f t="shared" si="19"/>
        <v/>
      </c>
      <c r="N259" s="41"/>
    </row>
    <row r="260" spans="2:14" hidden="1">
      <c r="B260" s="50"/>
      <c r="C260" s="14"/>
      <c r="D260" s="22"/>
      <c r="F260" s="22"/>
      <c r="G260" s="38"/>
      <c r="H260" s="17" t="str">
        <f t="shared" si="19"/>
        <v/>
      </c>
      <c r="N260" s="41"/>
    </row>
    <row r="261" spans="2:14" hidden="1">
      <c r="B261" s="50"/>
      <c r="C261" s="14"/>
      <c r="D261" s="22"/>
      <c r="F261" s="22"/>
      <c r="G261" s="38"/>
      <c r="H261" s="17" t="str">
        <f t="shared" si="19"/>
        <v/>
      </c>
      <c r="N261" s="41"/>
    </row>
    <row r="262" spans="2:14" hidden="1">
      <c r="B262" s="50"/>
      <c r="C262" s="14"/>
      <c r="D262" s="22"/>
      <c r="F262" s="22"/>
      <c r="G262" s="38"/>
      <c r="H262" s="17" t="str">
        <f t="shared" si="19"/>
        <v/>
      </c>
      <c r="N262" s="41"/>
    </row>
    <row r="263" spans="2:14" hidden="1">
      <c r="B263" s="50"/>
      <c r="C263" s="14"/>
      <c r="D263" s="22"/>
      <c r="F263" s="22"/>
      <c r="G263" s="38"/>
      <c r="H263" s="17" t="str">
        <f t="shared" si="19"/>
        <v/>
      </c>
      <c r="N263" s="41"/>
    </row>
    <row r="264" spans="2:14" hidden="1">
      <c r="B264" s="50"/>
      <c r="C264" s="14"/>
      <c r="D264" s="22"/>
      <c r="F264" s="22"/>
      <c r="G264" s="38"/>
      <c r="H264" s="17" t="str">
        <f t="shared" si="19"/>
        <v/>
      </c>
      <c r="N264" s="41"/>
    </row>
    <row r="265" spans="2:14" hidden="1">
      <c r="B265" s="50"/>
      <c r="C265" s="14"/>
      <c r="D265" s="22"/>
      <c r="F265" s="22"/>
      <c r="G265" s="38"/>
      <c r="H265" s="17" t="str">
        <f t="shared" si="19"/>
        <v/>
      </c>
      <c r="N265" s="41"/>
    </row>
    <row r="266" spans="2:14" hidden="1">
      <c r="B266" s="50"/>
      <c r="C266" s="14"/>
      <c r="D266" s="22"/>
      <c r="F266" s="22"/>
      <c r="G266" s="38"/>
      <c r="H266" s="17" t="str">
        <f t="shared" si="19"/>
        <v/>
      </c>
      <c r="N266" s="41"/>
    </row>
    <row r="267" spans="2:14" hidden="1">
      <c r="B267" s="50"/>
      <c r="C267" s="14"/>
      <c r="D267" s="22"/>
      <c r="F267" s="22"/>
      <c r="G267" s="38"/>
      <c r="H267" s="17" t="str">
        <f t="shared" si="19"/>
        <v/>
      </c>
      <c r="N267" s="41"/>
    </row>
    <row r="268" spans="2:14" hidden="1">
      <c r="B268" s="50"/>
      <c r="C268" s="14"/>
      <c r="D268" s="22"/>
      <c r="F268" s="22"/>
      <c r="G268" s="38"/>
      <c r="H268" s="17" t="str">
        <f t="shared" si="19"/>
        <v/>
      </c>
      <c r="N268" s="41"/>
    </row>
    <row r="269" spans="2:14" hidden="1">
      <c r="B269" s="50"/>
      <c r="C269" s="14"/>
      <c r="D269" s="22"/>
      <c r="F269" s="22"/>
      <c r="G269" s="38"/>
      <c r="H269" s="17" t="str">
        <f t="shared" si="19"/>
        <v/>
      </c>
      <c r="N269" s="41"/>
    </row>
    <row r="270" spans="2:14" hidden="1">
      <c r="B270" s="50"/>
      <c r="C270" s="14"/>
      <c r="D270" s="22"/>
      <c r="F270" s="22"/>
      <c r="G270" s="38"/>
      <c r="H270" s="17" t="str">
        <f t="shared" si="19"/>
        <v/>
      </c>
      <c r="N270" s="41"/>
    </row>
    <row r="271" spans="2:14" hidden="1">
      <c r="B271" s="50"/>
      <c r="C271" s="14"/>
      <c r="D271" s="22"/>
      <c r="F271" s="22"/>
      <c r="G271" s="38"/>
      <c r="H271" s="17" t="str">
        <f t="shared" si="19"/>
        <v/>
      </c>
      <c r="N271" s="41"/>
    </row>
    <row r="272" spans="2:14" hidden="1">
      <c r="B272" s="50"/>
      <c r="C272" s="14"/>
      <c r="D272" s="22"/>
      <c r="F272" s="22"/>
      <c r="G272" s="38"/>
      <c r="H272" s="17" t="str">
        <f t="shared" si="19"/>
        <v/>
      </c>
      <c r="N272" s="41"/>
    </row>
    <row r="273" spans="2:14" hidden="1">
      <c r="B273" s="50"/>
      <c r="C273" s="14"/>
      <c r="D273" s="22"/>
      <c r="F273" s="22"/>
      <c r="G273" s="38"/>
      <c r="H273" s="17" t="str">
        <f t="shared" si="19"/>
        <v/>
      </c>
      <c r="N273" s="41"/>
    </row>
    <row r="274" spans="2:14" hidden="1">
      <c r="B274" s="50"/>
      <c r="C274" s="14"/>
      <c r="D274" s="22"/>
      <c r="F274" s="22"/>
      <c r="G274" s="38"/>
      <c r="H274" s="17" t="str">
        <f t="shared" si="19"/>
        <v/>
      </c>
      <c r="N274" s="41"/>
    </row>
    <row r="275" spans="2:14" hidden="1">
      <c r="B275" s="50"/>
      <c r="C275" s="14"/>
      <c r="D275" s="22"/>
      <c r="F275" s="22"/>
      <c r="G275" s="38"/>
      <c r="H275" s="17" t="str">
        <f t="shared" si="19"/>
        <v/>
      </c>
      <c r="N275" s="41"/>
    </row>
    <row r="276" spans="2:14" hidden="1">
      <c r="B276" s="50"/>
      <c r="C276" s="14"/>
      <c r="D276" s="22"/>
      <c r="F276" s="22"/>
      <c r="G276" s="38"/>
      <c r="H276" s="17" t="str">
        <f t="shared" si="19"/>
        <v/>
      </c>
      <c r="N276" s="41"/>
    </row>
    <row r="277" spans="2:14" hidden="1">
      <c r="B277" s="50"/>
      <c r="C277" s="14"/>
      <c r="D277" s="22"/>
      <c r="F277" s="22"/>
      <c r="G277" s="38"/>
      <c r="H277" s="17" t="str">
        <f t="shared" si="19"/>
        <v/>
      </c>
      <c r="N277" s="41"/>
    </row>
    <row r="278" spans="2:14" hidden="1">
      <c r="B278" s="50"/>
      <c r="C278" s="14"/>
      <c r="D278" s="22"/>
      <c r="F278" s="22"/>
      <c r="G278" s="38"/>
      <c r="H278" s="17" t="str">
        <f t="shared" si="19"/>
        <v/>
      </c>
      <c r="N278" s="41"/>
    </row>
    <row r="279" spans="2:14" hidden="1">
      <c r="B279" s="50"/>
      <c r="C279" s="14"/>
      <c r="D279" s="22"/>
      <c r="F279" s="22"/>
      <c r="G279" s="38"/>
      <c r="H279" s="17" t="str">
        <f t="shared" si="19"/>
        <v/>
      </c>
      <c r="N279" s="41"/>
    </row>
    <row r="280" spans="2:14" hidden="1">
      <c r="B280" s="50"/>
      <c r="C280" s="14"/>
      <c r="D280" s="22"/>
      <c r="F280" s="22"/>
      <c r="G280" s="38"/>
      <c r="H280" s="17" t="str">
        <f t="shared" si="19"/>
        <v/>
      </c>
      <c r="N280" s="41"/>
    </row>
    <row r="281" spans="2:14" hidden="1">
      <c r="B281" s="50"/>
      <c r="C281" s="14"/>
      <c r="D281" s="22"/>
      <c r="F281" s="22"/>
      <c r="G281" s="38"/>
      <c r="H281" s="17" t="str">
        <f t="shared" si="19"/>
        <v/>
      </c>
      <c r="N281" s="41"/>
    </row>
    <row r="282" spans="2:14" hidden="1">
      <c r="B282" s="50"/>
      <c r="C282" s="14"/>
      <c r="D282" s="22"/>
      <c r="F282" s="22"/>
      <c r="G282" s="38"/>
      <c r="H282" s="17" t="str">
        <f t="shared" si="19"/>
        <v/>
      </c>
      <c r="N282" s="41"/>
    </row>
    <row r="283" spans="2:14" hidden="1">
      <c r="B283" s="50"/>
      <c r="C283" s="14"/>
      <c r="D283" s="22"/>
      <c r="F283" s="22"/>
      <c r="G283" s="38"/>
      <c r="H283" s="17" t="str">
        <f t="shared" si="19"/>
        <v/>
      </c>
      <c r="N283" s="41"/>
    </row>
    <row r="284" spans="2:14" hidden="1">
      <c r="B284" s="50"/>
      <c r="C284" s="14"/>
      <c r="D284" s="22"/>
      <c r="F284" s="22"/>
      <c r="G284" s="38"/>
      <c r="H284" s="17" t="str">
        <f t="shared" si="19"/>
        <v/>
      </c>
      <c r="N284" s="41"/>
    </row>
    <row r="285" spans="2:14" hidden="1">
      <c r="B285" s="50"/>
      <c r="C285" s="14"/>
      <c r="D285" s="22"/>
      <c r="F285" s="22"/>
      <c r="G285" s="38"/>
      <c r="H285" s="17" t="str">
        <f t="shared" si="19"/>
        <v/>
      </c>
      <c r="N285" s="41"/>
    </row>
    <row r="286" spans="2:14" hidden="1">
      <c r="B286" s="50"/>
      <c r="C286" s="14"/>
      <c r="D286" s="22"/>
      <c r="F286" s="22"/>
      <c r="G286" s="38"/>
      <c r="H286" s="17" t="str">
        <f t="shared" si="19"/>
        <v/>
      </c>
      <c r="N286" s="41"/>
    </row>
    <row r="287" spans="2:14" hidden="1">
      <c r="B287" s="50"/>
      <c r="C287" s="14"/>
      <c r="D287" s="22"/>
      <c r="F287" s="22"/>
      <c r="G287" s="38"/>
      <c r="H287" s="17" t="str">
        <f t="shared" si="19"/>
        <v/>
      </c>
      <c r="N287" s="41"/>
    </row>
    <row r="288" spans="2:14" hidden="1">
      <c r="B288" s="50"/>
      <c r="C288" s="14"/>
      <c r="D288" s="22"/>
      <c r="F288" s="22"/>
      <c r="G288" s="38"/>
      <c r="H288" s="17" t="str">
        <f t="shared" si="19"/>
        <v/>
      </c>
      <c r="N288" s="41"/>
    </row>
    <row r="289" spans="2:14" hidden="1">
      <c r="B289" s="50"/>
      <c r="C289" s="14"/>
      <c r="D289" s="22"/>
      <c r="F289" s="22"/>
      <c r="G289" s="38"/>
      <c r="H289" s="17" t="str">
        <f t="shared" si="19"/>
        <v/>
      </c>
      <c r="N289" s="41"/>
    </row>
    <row r="290" spans="2:14" hidden="1">
      <c r="B290" s="50"/>
      <c r="C290" s="14"/>
      <c r="D290" s="22"/>
      <c r="F290" s="22"/>
      <c r="G290" s="38"/>
      <c r="H290" s="17" t="str">
        <f t="shared" si="19"/>
        <v/>
      </c>
      <c r="N290" s="41"/>
    </row>
    <row r="291" spans="2:14" hidden="1">
      <c r="B291" s="50"/>
      <c r="C291" s="14"/>
      <c r="D291" s="22"/>
      <c r="F291" s="22"/>
      <c r="G291" s="38"/>
      <c r="H291" s="17" t="str">
        <f t="shared" si="19"/>
        <v/>
      </c>
      <c r="N291" s="41"/>
    </row>
    <row r="292" spans="2:14" hidden="1">
      <c r="B292" s="50"/>
      <c r="C292" s="14"/>
      <c r="D292" s="22"/>
      <c r="F292" s="22"/>
      <c r="G292" s="38"/>
      <c r="H292" s="17" t="str">
        <f t="shared" si="19"/>
        <v/>
      </c>
      <c r="N292" s="41"/>
    </row>
    <row r="293" spans="2:14" hidden="1">
      <c r="B293" s="50"/>
      <c r="C293" s="14"/>
      <c r="D293" s="22"/>
      <c r="F293" s="22"/>
      <c r="G293" s="38"/>
      <c r="H293" s="17" t="str">
        <f t="shared" si="19"/>
        <v/>
      </c>
      <c r="N293" s="41"/>
    </row>
    <row r="294" spans="2:14" hidden="1">
      <c r="B294" s="50"/>
      <c r="C294" s="14"/>
      <c r="D294" s="22"/>
      <c r="F294" s="22"/>
      <c r="G294" s="38"/>
      <c r="H294" s="17" t="str">
        <f t="shared" si="19"/>
        <v/>
      </c>
      <c r="N294" s="41"/>
    </row>
    <row r="295" spans="2:14" hidden="1">
      <c r="B295" s="50"/>
      <c r="C295" s="14"/>
      <c r="D295" s="22"/>
      <c r="F295" s="22"/>
      <c r="G295" s="38"/>
      <c r="H295" s="17" t="str">
        <f t="shared" si="19"/>
        <v/>
      </c>
      <c r="N295" s="41"/>
    </row>
    <row r="296" spans="2:14" hidden="1">
      <c r="B296" s="50"/>
      <c r="C296" s="14"/>
      <c r="D296" s="22"/>
      <c r="F296" s="22"/>
      <c r="G296" s="38"/>
      <c r="H296" s="17" t="str">
        <f t="shared" si="19"/>
        <v/>
      </c>
      <c r="N296" s="41"/>
    </row>
    <row r="297" spans="2:14" hidden="1">
      <c r="B297" s="50"/>
      <c r="C297" s="14"/>
      <c r="D297" s="22"/>
      <c r="F297" s="22"/>
      <c r="G297" s="38"/>
      <c r="H297" s="17" t="str">
        <f t="shared" si="19"/>
        <v/>
      </c>
      <c r="N297" s="41"/>
    </row>
    <row r="298" spans="2:14" hidden="1">
      <c r="B298" s="50"/>
      <c r="C298" s="14"/>
      <c r="D298" s="22"/>
      <c r="F298" s="22"/>
      <c r="G298" s="38"/>
      <c r="H298" s="17" t="str">
        <f t="shared" si="19"/>
        <v/>
      </c>
      <c r="N298" s="41"/>
    </row>
    <row r="299" spans="2:14" hidden="1">
      <c r="B299" s="50"/>
      <c r="C299" s="14"/>
      <c r="D299" s="22"/>
      <c r="F299" s="22"/>
      <c r="G299" s="38"/>
      <c r="H299" s="17" t="str">
        <f t="shared" si="19"/>
        <v/>
      </c>
      <c r="N299" s="41"/>
    </row>
    <row r="300" spans="2:14" hidden="1">
      <c r="B300" s="50"/>
      <c r="C300" s="14"/>
      <c r="D300" s="22"/>
      <c r="F300" s="22"/>
      <c r="G300" s="38"/>
      <c r="H300" s="17" t="str">
        <f>IF(D300="","",F300*G300)</f>
        <v/>
      </c>
      <c r="N300" s="41"/>
    </row>
    <row r="301" spans="2:14" hidden="1">
      <c r="B301" s="50"/>
      <c r="C301" s="14"/>
      <c r="D301" s="22"/>
      <c r="F301" s="22"/>
      <c r="G301" s="38"/>
      <c r="H301" s="17" t="str">
        <f>IF(D301="","",F301*G301)</f>
        <v/>
      </c>
      <c r="N301" s="41"/>
    </row>
    <row r="302" spans="2:14" s="28" customFormat="1" ht="24.75" hidden="1" customHeight="1">
      <c r="B302" s="90" t="str">
        <f>$B$11</f>
        <v>C9.1</v>
      </c>
      <c r="C302" s="30" t="s">
        <v>94</v>
      </c>
      <c r="D302" s="31"/>
      <c r="E302" s="299"/>
      <c r="F302" s="32"/>
      <c r="G302" s="31"/>
      <c r="H302" s="33">
        <f>SUM(H234:H301)</f>
        <v>0</v>
      </c>
      <c r="I302" s="321"/>
      <c r="J302" s="324"/>
      <c r="K302" s="324"/>
      <c r="L302" s="324"/>
      <c r="M302" s="301"/>
      <c r="N302" s="34"/>
    </row>
  </sheetData>
  <mergeCells count="32">
    <mergeCell ref="F2:H2"/>
    <mergeCell ref="B5:G5"/>
    <mergeCell ref="H5:H8"/>
    <mergeCell ref="B6:G8"/>
    <mergeCell ref="B64:D64"/>
    <mergeCell ref="F64:H66"/>
    <mergeCell ref="B65:D65"/>
    <mergeCell ref="B66:D66"/>
    <mergeCell ref="B67:G67"/>
    <mergeCell ref="H67:H70"/>
    <mergeCell ref="B68:G70"/>
    <mergeCell ref="B112:D112"/>
    <mergeCell ref="F112:H114"/>
    <mergeCell ref="B113:D113"/>
    <mergeCell ref="B114:D114"/>
    <mergeCell ref="B115:G115"/>
    <mergeCell ref="H115:H118"/>
    <mergeCell ref="B116:G118"/>
    <mergeCell ref="B160:D160"/>
    <mergeCell ref="F160:H162"/>
    <mergeCell ref="B161:D161"/>
    <mergeCell ref="B162:D162"/>
    <mergeCell ref="B229:G229"/>
    <mergeCell ref="H229:H232"/>
    <mergeCell ref="B230:G232"/>
    <mergeCell ref="B163:G163"/>
    <mergeCell ref="H163:H166"/>
    <mergeCell ref="B164:G166"/>
    <mergeCell ref="B226:D226"/>
    <mergeCell ref="F226:H228"/>
    <mergeCell ref="B227:D227"/>
    <mergeCell ref="B228:D22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8">
    <pageSetUpPr fitToPage="1"/>
  </sheetPr>
  <dimension ref="B1:H135"/>
  <sheetViews>
    <sheetView view="pageBreakPreview" topLeftCell="B1" zoomScaleNormal="125" zoomScaleSheetLayoutView="100" zoomScalePageLayoutView="125" workbookViewId="0">
      <selection activeCell="H109" sqref="H109"/>
    </sheetView>
  </sheetViews>
  <sheetFormatPr defaultColWidth="6.85546875" defaultRowHeight="12.75"/>
  <cols>
    <col min="1" max="1" width="0.85546875" style="1" customWidth="1"/>
    <col min="2" max="2" width="11.7109375" style="35" customWidth="1"/>
    <col min="3" max="3" width="38.28515625" style="3" customWidth="1"/>
    <col min="4" max="4" width="13.7109375" style="4" customWidth="1"/>
    <col min="5" max="5" width="4.42578125" style="299" hidden="1" customWidth="1"/>
    <col min="6" max="6" width="6.7109375" style="4" customWidth="1"/>
    <col min="7" max="7" width="11.5703125" style="1" customWidth="1"/>
    <col min="8" max="8" width="15.7109375" style="5" customWidth="1"/>
    <col min="9" max="16384" width="6.85546875" style="1"/>
  </cols>
  <sheetData>
    <row r="1" spans="2:8" s="301" customFormat="1" ht="12">
      <c r="B1" s="325" t="s">
        <v>1263</v>
      </c>
      <c r="C1" s="300" t="s">
        <v>50</v>
      </c>
      <c r="D1" s="300" t="s">
        <v>51</v>
      </c>
      <c r="E1" s="300" t="s">
        <v>52</v>
      </c>
      <c r="F1" s="300" t="s">
        <v>52</v>
      </c>
      <c r="G1" s="326" t="s">
        <v>53</v>
      </c>
      <c r="H1" s="326" t="s">
        <v>54</v>
      </c>
    </row>
    <row r="2" spans="2:8">
      <c r="B2" s="2" t="str">
        <f>Client1</f>
        <v>Province of KwaZulu-Natal</v>
      </c>
      <c r="F2" s="672" t="str">
        <f>"Contract No. "&amp;ContractNo</f>
        <v>Contract No. ZNB02213/0000/00/HOD/INF/23/T</v>
      </c>
      <c r="G2" s="672"/>
      <c r="H2" s="672"/>
    </row>
    <row r="3" spans="2:8">
      <c r="B3" s="98" t="str">
        <f>Client2</f>
        <v>Department of Transport</v>
      </c>
    </row>
    <row r="4" spans="2:8">
      <c r="B4" s="79"/>
      <c r="C4" s="79"/>
      <c r="D4" s="80"/>
      <c r="F4" s="80"/>
      <c r="G4" s="81"/>
      <c r="H4" s="99"/>
    </row>
    <row r="5" spans="2:8">
      <c r="B5" s="670" t="s">
        <v>48</v>
      </c>
      <c r="C5" s="671"/>
      <c r="D5" s="671"/>
      <c r="E5" s="671"/>
      <c r="F5" s="671"/>
      <c r="G5" s="671"/>
      <c r="H5" s="667" t="str">
        <f>"CHAPTER "&amp;B12</f>
        <v xml:space="preserve">CHAPTER </v>
      </c>
    </row>
    <row r="6" spans="2:8" ht="7.5" customHeight="1">
      <c r="B6" s="663" t="str">
        <f>ContractDescription</f>
        <v>THE CONSTRUCTION OF MKUZE RIVER BRIDGE NO.3801 AT KM 27+440 ON MAIN ROAD P52-3 IN ZULULAND UNDER EMPANGENI REGION.</v>
      </c>
      <c r="C6" s="664"/>
      <c r="D6" s="664"/>
      <c r="E6" s="664"/>
      <c r="F6" s="664"/>
      <c r="G6" s="664"/>
      <c r="H6" s="668"/>
    </row>
    <row r="7" spans="2:8" ht="12.75" customHeight="1">
      <c r="B7" s="663"/>
      <c r="C7" s="664"/>
      <c r="D7" s="664"/>
      <c r="E7" s="664"/>
      <c r="F7" s="664"/>
      <c r="G7" s="664"/>
      <c r="H7" s="668"/>
    </row>
    <row r="8" spans="2:8" ht="7.5" customHeight="1">
      <c r="B8" s="665"/>
      <c r="C8" s="666"/>
      <c r="D8" s="666"/>
      <c r="E8" s="666"/>
      <c r="F8" s="666"/>
      <c r="G8" s="666"/>
      <c r="H8" s="669"/>
    </row>
    <row r="9" spans="2:8" s="9" customFormat="1" ht="24.95" customHeight="1">
      <c r="B9" s="10" t="s">
        <v>49</v>
      </c>
      <c r="C9" s="11" t="s">
        <v>50</v>
      </c>
      <c r="D9" s="11" t="s">
        <v>51</v>
      </c>
      <c r="E9" s="304"/>
      <c r="F9" s="11" t="s">
        <v>53</v>
      </c>
      <c r="G9" s="11" t="s">
        <v>54</v>
      </c>
      <c r="H9" s="11" t="s">
        <v>55</v>
      </c>
    </row>
    <row r="10" spans="2:8" s="9" customFormat="1">
      <c r="B10" s="159"/>
      <c r="C10" s="95"/>
      <c r="D10" s="93"/>
      <c r="E10" s="304"/>
      <c r="F10" s="51"/>
      <c r="G10" s="51"/>
      <c r="H10" s="25" t="str">
        <f t="shared" ref="H10:H40" si="0">IF(D10="","",F10*G10)</f>
        <v/>
      </c>
    </row>
    <row r="11" spans="2:8" s="9" customFormat="1">
      <c r="B11" s="74" t="s">
        <v>1264</v>
      </c>
      <c r="C11" s="7" t="s">
        <v>1265</v>
      </c>
      <c r="D11" s="51"/>
      <c r="E11" s="304"/>
      <c r="F11" s="51"/>
      <c r="G11" s="51"/>
      <c r="H11" s="25" t="str">
        <f t="shared" si="0"/>
        <v/>
      </c>
    </row>
    <row r="12" spans="2:8">
      <c r="B12" s="50"/>
      <c r="C12" s="54"/>
      <c r="D12" s="15"/>
      <c r="E12" s="304"/>
      <c r="F12" s="15"/>
      <c r="G12" s="16"/>
      <c r="H12" s="25" t="str">
        <f t="shared" si="0"/>
        <v/>
      </c>
    </row>
    <row r="13" spans="2:8">
      <c r="B13" s="153" t="s">
        <v>1266</v>
      </c>
      <c r="C13" s="177" t="s">
        <v>1267</v>
      </c>
      <c r="D13" s="65" t="s">
        <v>904</v>
      </c>
      <c r="E13" s="304"/>
      <c r="F13" s="22">
        <v>1</v>
      </c>
      <c r="G13" s="40">
        <v>150000</v>
      </c>
      <c r="H13" s="25">
        <f>F13*G13</f>
        <v>150000</v>
      </c>
    </row>
    <row r="14" spans="2:8" hidden="1">
      <c r="B14" s="153" t="s">
        <v>1268</v>
      </c>
      <c r="C14" s="36" t="s">
        <v>1269</v>
      </c>
      <c r="D14" s="65"/>
      <c r="E14" s="304"/>
      <c r="F14" s="22"/>
      <c r="G14" s="40"/>
      <c r="H14" s="470" t="str">
        <f t="shared" si="0"/>
        <v/>
      </c>
    </row>
    <row r="15" spans="2:8" hidden="1">
      <c r="B15" s="152"/>
      <c r="D15" s="22"/>
      <c r="E15" s="304"/>
      <c r="F15" s="22"/>
      <c r="G15" s="40"/>
      <c r="H15" s="470" t="str">
        <f t="shared" si="0"/>
        <v/>
      </c>
    </row>
    <row r="16" spans="2:8" hidden="1">
      <c r="B16" s="153" t="s">
        <v>1270</v>
      </c>
      <c r="C16" s="36" t="s">
        <v>1271</v>
      </c>
      <c r="D16" s="65" t="s">
        <v>1036</v>
      </c>
      <c r="E16" s="304"/>
      <c r="F16" s="247">
        <v>1</v>
      </c>
      <c r="G16" s="248"/>
      <c r="H16" s="470">
        <f t="shared" si="0"/>
        <v>0</v>
      </c>
    </row>
    <row r="17" spans="2:8" hidden="1">
      <c r="B17" s="152"/>
      <c r="D17" s="22"/>
      <c r="E17" s="304"/>
      <c r="F17" s="247"/>
      <c r="G17" s="248"/>
      <c r="H17" s="470" t="str">
        <f t="shared" si="0"/>
        <v/>
      </c>
    </row>
    <row r="18" spans="2:8" hidden="1">
      <c r="B18" s="153" t="s">
        <v>1272</v>
      </c>
      <c r="C18" s="36" t="s">
        <v>1273</v>
      </c>
      <c r="D18" s="65" t="s">
        <v>1036</v>
      </c>
      <c r="E18" s="304"/>
      <c r="F18" s="247">
        <v>1</v>
      </c>
      <c r="G18" s="248"/>
      <c r="H18" s="470">
        <f t="shared" si="0"/>
        <v>0</v>
      </c>
    </row>
    <row r="19" spans="2:8">
      <c r="B19" s="152"/>
      <c r="D19" s="22"/>
      <c r="E19" s="304"/>
      <c r="F19" s="247"/>
      <c r="G19" s="40"/>
      <c r="H19" s="470" t="str">
        <f t="shared" si="0"/>
        <v/>
      </c>
    </row>
    <row r="20" spans="2:8" s="589" customFormat="1" ht="28.5" customHeight="1">
      <c r="B20" s="588" t="s">
        <v>1274</v>
      </c>
      <c r="C20" s="589" t="s">
        <v>1275</v>
      </c>
      <c r="D20" s="70" t="s">
        <v>261</v>
      </c>
      <c r="E20" s="309"/>
      <c r="F20" s="590">
        <v>1</v>
      </c>
      <c r="G20" s="591"/>
      <c r="H20" s="592">
        <f t="shared" si="0"/>
        <v>0</v>
      </c>
    </row>
    <row r="21" spans="2:8">
      <c r="B21" s="152"/>
      <c r="D21" s="22"/>
      <c r="E21" s="304"/>
      <c r="F21" s="23"/>
      <c r="G21" s="40"/>
      <c r="H21" s="25" t="str">
        <f t="shared" si="0"/>
        <v/>
      </c>
    </row>
    <row r="22" spans="2:8" ht="38.25">
      <c r="B22" s="556" t="s">
        <v>1276</v>
      </c>
      <c r="C22" s="58" t="s">
        <v>1277</v>
      </c>
      <c r="D22" s="37" t="s">
        <v>109</v>
      </c>
      <c r="E22" s="304"/>
      <c r="F22" s="23">
        <v>74</v>
      </c>
      <c r="G22" s="45"/>
      <c r="H22" s="25">
        <f t="shared" si="0"/>
        <v>0</v>
      </c>
    </row>
    <row r="23" spans="2:8">
      <c r="B23" s="50"/>
      <c r="D23" s="37"/>
      <c r="E23" s="304"/>
      <c r="F23" s="23"/>
      <c r="G23" s="45"/>
      <c r="H23" s="25" t="str">
        <f t="shared" si="0"/>
        <v/>
      </c>
    </row>
    <row r="24" spans="2:8" ht="51" hidden="1">
      <c r="B24" s="153" t="s">
        <v>1278</v>
      </c>
      <c r="C24" s="58" t="s">
        <v>1279</v>
      </c>
      <c r="D24" s="37"/>
      <c r="E24" s="304"/>
      <c r="F24" s="23"/>
      <c r="G24" s="38"/>
      <c r="H24" s="25" t="str">
        <f t="shared" si="0"/>
        <v/>
      </c>
    </row>
    <row r="25" spans="2:8" hidden="1">
      <c r="B25" s="152"/>
      <c r="D25" s="37"/>
      <c r="E25" s="304"/>
      <c r="F25" s="23"/>
      <c r="G25" s="45"/>
      <c r="H25" s="25" t="str">
        <f t="shared" si="0"/>
        <v/>
      </c>
    </row>
    <row r="26" spans="2:8" hidden="1">
      <c r="B26" s="153" t="s">
        <v>1280</v>
      </c>
      <c r="C26" s="36" t="s">
        <v>1281</v>
      </c>
      <c r="D26" s="37"/>
      <c r="E26" s="304"/>
      <c r="F26" s="23"/>
      <c r="G26" s="43"/>
      <c r="H26" s="25" t="str">
        <f t="shared" si="0"/>
        <v/>
      </c>
    </row>
    <row r="27" spans="2:8" hidden="1">
      <c r="B27" s="152"/>
      <c r="D27" s="37"/>
      <c r="E27" s="304"/>
      <c r="F27" s="23"/>
      <c r="G27" s="45"/>
      <c r="H27" s="25" t="str">
        <f t="shared" si="0"/>
        <v/>
      </c>
    </row>
    <row r="28" spans="2:8" hidden="1">
      <c r="B28" s="122" t="s">
        <v>311</v>
      </c>
      <c r="C28" s="36" t="s">
        <v>1282</v>
      </c>
      <c r="D28" s="37" t="s">
        <v>335</v>
      </c>
      <c r="E28" s="304"/>
      <c r="F28" s="23"/>
      <c r="G28" s="40"/>
      <c r="H28" s="25">
        <f t="shared" si="0"/>
        <v>0</v>
      </c>
    </row>
    <row r="29" spans="2:8" hidden="1">
      <c r="B29" s="133"/>
      <c r="D29" s="22"/>
      <c r="E29" s="304"/>
      <c r="F29" s="23"/>
      <c r="G29" s="40"/>
      <c r="H29" s="25" t="str">
        <f t="shared" si="0"/>
        <v/>
      </c>
    </row>
    <row r="30" spans="2:8" hidden="1">
      <c r="B30" s="122" t="s">
        <v>313</v>
      </c>
      <c r="C30" s="36" t="s">
        <v>1283</v>
      </c>
      <c r="D30" s="37" t="s">
        <v>335</v>
      </c>
      <c r="E30" s="304"/>
      <c r="F30" s="23"/>
      <c r="G30" s="38"/>
      <c r="H30" s="25">
        <f t="shared" si="0"/>
        <v>0</v>
      </c>
    </row>
    <row r="31" spans="2:8" hidden="1">
      <c r="B31" s="133"/>
      <c r="D31" s="22"/>
      <c r="E31" s="304"/>
      <c r="F31" s="23"/>
      <c r="G31" s="38"/>
      <c r="H31" s="25" t="str">
        <f t="shared" si="0"/>
        <v/>
      </c>
    </row>
    <row r="32" spans="2:8" hidden="1">
      <c r="B32" s="122" t="s">
        <v>321</v>
      </c>
      <c r="C32" s="36" t="s">
        <v>1284</v>
      </c>
      <c r="D32" s="37" t="s">
        <v>335</v>
      </c>
      <c r="E32" s="304"/>
      <c r="F32" s="23"/>
      <c r="G32" s="43"/>
      <c r="H32" s="25">
        <f t="shared" si="0"/>
        <v>0</v>
      </c>
    </row>
    <row r="33" spans="2:8" hidden="1">
      <c r="B33" s="152"/>
      <c r="D33" s="37"/>
      <c r="E33" s="328"/>
      <c r="F33" s="26"/>
      <c r="G33" s="27"/>
      <c r="H33" s="25" t="str">
        <f t="shared" si="0"/>
        <v/>
      </c>
    </row>
    <row r="34" spans="2:8" s="197" customFormat="1" hidden="1">
      <c r="B34" s="230" t="s">
        <v>1285</v>
      </c>
      <c r="C34" s="231" t="s">
        <v>1286</v>
      </c>
      <c r="D34" s="198"/>
      <c r="E34" s="328"/>
      <c r="F34" s="257"/>
      <c r="G34" s="258"/>
      <c r="H34" s="244" t="str">
        <f t="shared" si="0"/>
        <v/>
      </c>
    </row>
    <row r="35" spans="2:8" s="231" customFormat="1" hidden="1">
      <c r="B35" s="230"/>
      <c r="D35" s="557"/>
      <c r="E35" s="328"/>
      <c r="F35" s="257"/>
      <c r="G35" s="258"/>
      <c r="H35" s="244" t="str">
        <f t="shared" si="0"/>
        <v/>
      </c>
    </row>
    <row r="36" spans="2:8" s="197" customFormat="1" hidden="1">
      <c r="B36" s="259" t="s">
        <v>311</v>
      </c>
      <c r="C36" s="231" t="s">
        <v>1282</v>
      </c>
      <c r="D36" s="557" t="s">
        <v>335</v>
      </c>
      <c r="E36" s="328"/>
      <c r="F36" s="199"/>
      <c r="G36" s="201"/>
      <c r="H36" s="244">
        <f t="shared" si="0"/>
        <v>0</v>
      </c>
    </row>
    <row r="37" spans="2:8" s="197" customFormat="1" hidden="1">
      <c r="B37" s="260"/>
      <c r="C37" s="261"/>
      <c r="D37" s="198"/>
      <c r="E37" s="328"/>
      <c r="F37" s="199"/>
      <c r="G37" s="201"/>
      <c r="H37" s="244" t="str">
        <f t="shared" si="0"/>
        <v/>
      </c>
    </row>
    <row r="38" spans="2:8" s="197" customFormat="1" hidden="1">
      <c r="B38" s="259" t="s">
        <v>313</v>
      </c>
      <c r="C38" s="231" t="s">
        <v>1283</v>
      </c>
      <c r="D38" s="557" t="s">
        <v>335</v>
      </c>
      <c r="E38" s="328"/>
      <c r="F38" s="199"/>
      <c r="G38" s="262"/>
      <c r="H38" s="244">
        <f t="shared" si="0"/>
        <v>0</v>
      </c>
    </row>
    <row r="39" spans="2:8" s="197" customFormat="1" hidden="1">
      <c r="B39" s="260"/>
      <c r="C39" s="261"/>
      <c r="D39" s="198"/>
      <c r="E39" s="304"/>
      <c r="F39" s="199"/>
      <c r="G39" s="262"/>
      <c r="H39" s="244" t="str">
        <f t="shared" si="0"/>
        <v/>
      </c>
    </row>
    <row r="40" spans="2:8" s="197" customFormat="1" hidden="1">
      <c r="B40" s="259" t="s">
        <v>321</v>
      </c>
      <c r="C40" s="231" t="s">
        <v>1284</v>
      </c>
      <c r="D40" s="557" t="s">
        <v>335</v>
      </c>
      <c r="E40" s="304"/>
      <c r="F40" s="199"/>
      <c r="G40" s="263"/>
      <c r="H40" s="244">
        <f t="shared" si="0"/>
        <v>0</v>
      </c>
    </row>
    <row r="41" spans="2:8" s="197" customFormat="1" hidden="1">
      <c r="B41" s="193"/>
      <c r="C41" s="264"/>
      <c r="D41" s="198"/>
      <c r="E41" s="304"/>
      <c r="F41" s="199"/>
      <c r="G41" s="263"/>
      <c r="H41" s="244" t="str">
        <f t="shared" ref="H41:H64" si="1">IF(D41="","",F41*G41)</f>
        <v/>
      </c>
    </row>
    <row r="42" spans="2:8" s="197" customFormat="1" ht="38.25" hidden="1">
      <c r="B42" s="230" t="s">
        <v>1287</v>
      </c>
      <c r="C42" s="265" t="s">
        <v>1288</v>
      </c>
      <c r="D42" s="198"/>
      <c r="E42" s="304"/>
      <c r="F42" s="198"/>
      <c r="G42" s="266"/>
      <c r="H42" s="244" t="str">
        <f t="shared" si="1"/>
        <v/>
      </c>
    </row>
    <row r="43" spans="2:8" s="197" customFormat="1" hidden="1">
      <c r="B43" s="267"/>
      <c r="C43" s="261"/>
      <c r="D43" s="198"/>
      <c r="E43" s="304"/>
      <c r="F43" s="198"/>
      <c r="G43" s="266"/>
      <c r="H43" s="244" t="str">
        <f t="shared" si="1"/>
        <v/>
      </c>
    </row>
    <row r="44" spans="2:8" s="197" customFormat="1" ht="25.5" hidden="1">
      <c r="B44" s="230" t="s">
        <v>1289</v>
      </c>
      <c r="C44" s="265" t="s">
        <v>1290</v>
      </c>
      <c r="D44" s="557" t="s">
        <v>335</v>
      </c>
      <c r="E44" s="304"/>
      <c r="F44" s="256" t="e">
        <f>#REF!</f>
        <v>#REF!</v>
      </c>
      <c r="G44" s="201">
        <v>350</v>
      </c>
      <c r="H44" s="244" t="e">
        <f t="shared" si="1"/>
        <v>#REF!</v>
      </c>
    </row>
    <row r="45" spans="2:8" s="197" customFormat="1" hidden="1">
      <c r="B45" s="267"/>
      <c r="C45" s="261"/>
      <c r="D45" s="198"/>
      <c r="E45" s="304"/>
      <c r="F45" s="198"/>
      <c r="G45" s="201"/>
      <c r="H45" s="244" t="str">
        <f t="shared" si="1"/>
        <v/>
      </c>
    </row>
    <row r="46" spans="2:8" s="197" customFormat="1" hidden="1">
      <c r="B46" s="230" t="s">
        <v>1291</v>
      </c>
      <c r="C46" s="231" t="s">
        <v>1292</v>
      </c>
      <c r="D46" s="557" t="s">
        <v>335</v>
      </c>
      <c r="E46" s="304"/>
      <c r="F46" s="256" t="e">
        <f>#REF!</f>
        <v>#REF!</v>
      </c>
      <c r="G46" s="201">
        <v>350</v>
      </c>
      <c r="H46" s="244" t="e">
        <f t="shared" si="1"/>
        <v>#REF!</v>
      </c>
    </row>
    <row r="47" spans="2:8" s="197" customFormat="1" hidden="1">
      <c r="B47" s="267"/>
      <c r="C47" s="261"/>
      <c r="D47" s="198"/>
      <c r="E47" s="304"/>
      <c r="F47" s="198"/>
      <c r="G47" s="201"/>
      <c r="H47" s="244" t="str">
        <f t="shared" si="1"/>
        <v/>
      </c>
    </row>
    <row r="48" spans="2:8" s="197" customFormat="1" hidden="1">
      <c r="B48" s="230" t="s">
        <v>1293</v>
      </c>
      <c r="C48" s="231" t="s">
        <v>1294</v>
      </c>
      <c r="D48" s="557" t="s">
        <v>335</v>
      </c>
      <c r="E48" s="304"/>
      <c r="F48" s="198"/>
      <c r="G48" s="201"/>
      <c r="H48" s="244">
        <f t="shared" si="1"/>
        <v>0</v>
      </c>
    </row>
    <row r="49" spans="2:8" hidden="1">
      <c r="B49" s="152"/>
      <c r="D49" s="22"/>
      <c r="E49" s="304"/>
      <c r="F49" s="22"/>
      <c r="G49" s="38"/>
      <c r="H49" s="25" t="str">
        <f t="shared" si="1"/>
        <v/>
      </c>
    </row>
    <row r="50" spans="2:8" ht="76.5" hidden="1">
      <c r="B50" s="153" t="s">
        <v>1295</v>
      </c>
      <c r="C50" s="58" t="s">
        <v>1296</v>
      </c>
      <c r="D50" s="22"/>
      <c r="E50" s="304"/>
      <c r="F50" s="22"/>
      <c r="G50" s="38"/>
      <c r="H50" s="25" t="str">
        <f t="shared" si="1"/>
        <v/>
      </c>
    </row>
    <row r="51" spans="2:8" hidden="1">
      <c r="B51" s="152"/>
      <c r="D51" s="22"/>
      <c r="E51" s="304"/>
      <c r="F51" s="22"/>
      <c r="G51" s="38"/>
      <c r="H51" s="25" t="str">
        <f t="shared" si="1"/>
        <v/>
      </c>
    </row>
    <row r="52" spans="2:8" hidden="1">
      <c r="B52" s="153" t="s">
        <v>1297</v>
      </c>
      <c r="C52" s="36" t="s">
        <v>1298</v>
      </c>
      <c r="D52" s="37" t="s">
        <v>335</v>
      </c>
      <c r="E52" s="304"/>
      <c r="F52" s="22"/>
      <c r="G52" s="48"/>
      <c r="H52" s="25">
        <f t="shared" si="1"/>
        <v>0</v>
      </c>
    </row>
    <row r="53" spans="2:8" hidden="1">
      <c r="B53" s="152"/>
      <c r="D53" s="22"/>
      <c r="E53" s="304"/>
      <c r="F53" s="22"/>
      <c r="G53" s="48"/>
      <c r="H53" s="25" t="str">
        <f t="shared" si="1"/>
        <v/>
      </c>
    </row>
    <row r="54" spans="2:8" hidden="1">
      <c r="B54" s="153" t="s">
        <v>1299</v>
      </c>
      <c r="C54" s="36" t="s">
        <v>1283</v>
      </c>
      <c r="D54" s="37" t="s">
        <v>335</v>
      </c>
      <c r="E54" s="304"/>
      <c r="F54" s="22"/>
      <c r="G54" s="38"/>
      <c r="H54" s="25">
        <f t="shared" si="1"/>
        <v>0</v>
      </c>
    </row>
    <row r="55" spans="2:8" hidden="1">
      <c r="B55" s="152"/>
      <c r="D55" s="22"/>
      <c r="E55" s="304"/>
      <c r="F55" s="22"/>
      <c r="G55" s="38"/>
      <c r="H55" s="25" t="str">
        <f t="shared" si="1"/>
        <v/>
      </c>
    </row>
    <row r="56" spans="2:8" hidden="1">
      <c r="B56" s="153" t="s">
        <v>1300</v>
      </c>
      <c r="C56" s="36" t="s">
        <v>1284</v>
      </c>
      <c r="D56" s="37" t="s">
        <v>335</v>
      </c>
      <c r="E56" s="304"/>
      <c r="F56" s="22"/>
      <c r="G56" s="38"/>
      <c r="H56" s="25">
        <f t="shared" si="1"/>
        <v>0</v>
      </c>
    </row>
    <row r="57" spans="2:8" hidden="1">
      <c r="B57" s="152"/>
      <c r="D57" s="22"/>
      <c r="E57" s="304"/>
      <c r="F57" s="22"/>
      <c r="G57" s="38"/>
      <c r="H57" s="25" t="str">
        <f t="shared" si="1"/>
        <v/>
      </c>
    </row>
    <row r="58" spans="2:8" ht="25.5" hidden="1">
      <c r="B58" s="153" t="s">
        <v>1301</v>
      </c>
      <c r="C58" s="55" t="s">
        <v>1302</v>
      </c>
      <c r="D58" s="37" t="s">
        <v>122</v>
      </c>
      <c r="E58" s="304"/>
      <c r="F58" s="22"/>
      <c r="G58" s="38"/>
      <c r="H58" s="25">
        <f t="shared" si="1"/>
        <v>0</v>
      </c>
    </row>
    <row r="59" spans="2:8" hidden="1">
      <c r="B59" s="152"/>
      <c r="D59" s="22"/>
      <c r="E59" s="328"/>
      <c r="F59" s="22"/>
      <c r="G59" s="38"/>
      <c r="H59" s="25" t="str">
        <f t="shared" si="1"/>
        <v/>
      </c>
    </row>
    <row r="60" spans="2:8" hidden="1">
      <c r="B60" s="152"/>
      <c r="C60" s="36"/>
      <c r="D60" s="22"/>
      <c r="E60" s="328"/>
      <c r="F60" s="37"/>
      <c r="G60" s="38"/>
      <c r="H60" s="25" t="str">
        <f t="shared" si="1"/>
        <v/>
      </c>
    </row>
    <row r="61" spans="2:8" ht="25.5" hidden="1">
      <c r="B61" s="152" t="s">
        <v>1303</v>
      </c>
      <c r="C61" s="58" t="s">
        <v>1304</v>
      </c>
      <c r="D61" s="97" t="s">
        <v>122</v>
      </c>
      <c r="E61" s="328"/>
      <c r="F61" s="22"/>
      <c r="G61" s="38"/>
      <c r="H61" s="25">
        <f t="shared" si="1"/>
        <v>0</v>
      </c>
    </row>
    <row r="62" spans="2:8" hidden="1">
      <c r="B62" s="152"/>
      <c r="C62" s="36"/>
      <c r="D62" s="22"/>
      <c r="E62" s="328"/>
      <c r="F62" s="37"/>
      <c r="G62" s="38"/>
      <c r="H62" s="25" t="str">
        <f t="shared" si="1"/>
        <v/>
      </c>
    </row>
    <row r="63" spans="2:8" ht="25.5" hidden="1">
      <c r="B63" s="152" t="s">
        <v>1305</v>
      </c>
      <c r="C63" s="58" t="s">
        <v>1306</v>
      </c>
      <c r="D63" s="21" t="s">
        <v>69</v>
      </c>
      <c r="E63" s="328"/>
      <c r="F63" s="37"/>
      <c r="G63" s="38"/>
      <c r="H63" s="25">
        <f t="shared" si="1"/>
        <v>0</v>
      </c>
    </row>
    <row r="64" spans="2:8" hidden="1">
      <c r="B64" s="152"/>
      <c r="C64" s="36"/>
      <c r="D64" s="22"/>
      <c r="E64" s="328"/>
      <c r="F64" s="22"/>
      <c r="G64" s="38"/>
      <c r="H64" s="25" t="str">
        <f t="shared" si="1"/>
        <v/>
      </c>
    </row>
    <row r="65" spans="2:8">
      <c r="B65" s="152"/>
      <c r="C65" s="36"/>
      <c r="D65" s="22"/>
      <c r="E65" s="328"/>
      <c r="F65" s="22"/>
      <c r="G65" s="38"/>
      <c r="H65" s="25" t="str">
        <f t="shared" ref="H65:H72" si="2">IF(D65="","",F65*G65)</f>
        <v/>
      </c>
    </row>
    <row r="66" spans="2:8" ht="25.5">
      <c r="B66" s="152" t="s">
        <v>1307</v>
      </c>
      <c r="C66" s="58" t="s">
        <v>1308</v>
      </c>
      <c r="D66" s="37" t="s">
        <v>335</v>
      </c>
      <c r="E66" s="328"/>
      <c r="F66" s="22">
        <v>74</v>
      </c>
      <c r="G66" s="38"/>
      <c r="H66" s="25">
        <f t="shared" si="2"/>
        <v>0</v>
      </c>
    </row>
    <row r="67" spans="2:8">
      <c r="B67" s="152"/>
      <c r="C67" s="36"/>
      <c r="D67" s="22"/>
      <c r="E67" s="328"/>
      <c r="F67" s="22"/>
      <c r="G67" s="38"/>
      <c r="H67" s="25" t="str">
        <f t="shared" si="2"/>
        <v/>
      </c>
    </row>
    <row r="68" spans="2:8" ht="42.75" customHeight="1">
      <c r="B68" s="556" t="s">
        <v>1309</v>
      </c>
      <c r="C68" s="58" t="s">
        <v>1310</v>
      </c>
      <c r="D68" s="22"/>
      <c r="E68" s="328"/>
      <c r="F68" s="22"/>
      <c r="G68" s="38"/>
      <c r="H68" s="25" t="str">
        <f t="shared" si="2"/>
        <v/>
      </c>
    </row>
    <row r="69" spans="2:8">
      <c r="B69" s="152"/>
      <c r="D69" s="22"/>
      <c r="E69" s="328"/>
      <c r="F69" s="22"/>
      <c r="G69" s="38"/>
      <c r="H69" s="25" t="str">
        <f t="shared" si="2"/>
        <v/>
      </c>
    </row>
    <row r="70" spans="2:8">
      <c r="B70" s="153" t="s">
        <v>1311</v>
      </c>
      <c r="C70" s="36" t="s">
        <v>1298</v>
      </c>
      <c r="D70" s="37" t="s">
        <v>335</v>
      </c>
      <c r="E70" s="328"/>
      <c r="F70" s="195">
        <v>552.41999999999996</v>
      </c>
      <c r="G70" s="38"/>
      <c r="H70" s="25">
        <f t="shared" si="2"/>
        <v>0</v>
      </c>
    </row>
    <row r="71" spans="2:8">
      <c r="B71" s="152"/>
      <c r="D71" s="22"/>
      <c r="E71" s="304"/>
      <c r="F71" s="22"/>
      <c r="G71" s="38"/>
      <c r="H71" s="25" t="str">
        <f t="shared" si="2"/>
        <v/>
      </c>
    </row>
    <row r="72" spans="2:8">
      <c r="B72" s="153" t="s">
        <v>1312</v>
      </c>
      <c r="C72" s="36" t="s">
        <v>1283</v>
      </c>
      <c r="D72" s="37" t="s">
        <v>335</v>
      </c>
      <c r="E72" s="328"/>
      <c r="F72" s="195">
        <v>233.2</v>
      </c>
      <c r="G72" s="38"/>
      <c r="H72" s="25">
        <f t="shared" si="2"/>
        <v>0</v>
      </c>
    </row>
    <row r="73" spans="2:8">
      <c r="B73" s="153"/>
      <c r="C73" s="36"/>
      <c r="D73" s="65"/>
      <c r="E73" s="328"/>
      <c r="F73" s="195"/>
      <c r="G73" s="38"/>
      <c r="H73" s="25"/>
    </row>
    <row r="74" spans="2:8">
      <c r="B74" s="153"/>
      <c r="C74" s="36"/>
      <c r="D74" s="65"/>
      <c r="E74" s="304"/>
      <c r="F74" s="195"/>
      <c r="G74" s="38"/>
      <c r="H74" s="25"/>
    </row>
    <row r="75" spans="2:8">
      <c r="B75" s="153"/>
      <c r="C75" s="36"/>
      <c r="D75" s="65"/>
      <c r="E75" s="304"/>
      <c r="F75" s="195"/>
      <c r="G75" s="38"/>
      <c r="H75" s="25"/>
    </row>
    <row r="76" spans="2:8">
      <c r="B76" s="153"/>
      <c r="C76" s="36"/>
      <c r="D76" s="65"/>
      <c r="E76" s="304"/>
      <c r="F76" s="195"/>
      <c r="G76" s="38"/>
      <c r="H76" s="25"/>
    </row>
    <row r="77" spans="2:8">
      <c r="B77" s="153"/>
      <c r="C77" s="36"/>
      <c r="D77" s="65"/>
      <c r="E77" s="304"/>
      <c r="F77" s="195"/>
      <c r="G77" s="38"/>
      <c r="H77" s="25"/>
    </row>
    <row r="78" spans="2:8">
      <c r="B78" s="153"/>
      <c r="C78" s="36"/>
      <c r="D78" s="65"/>
      <c r="E78" s="304"/>
      <c r="F78" s="195"/>
      <c r="G78" s="38"/>
      <c r="H78" s="25"/>
    </row>
    <row r="79" spans="2:8">
      <c r="B79" s="153"/>
      <c r="C79" s="36"/>
      <c r="D79" s="65"/>
      <c r="E79" s="304"/>
      <c r="F79" s="195"/>
      <c r="G79" s="38"/>
      <c r="H79" s="25"/>
    </row>
    <row r="80" spans="2:8">
      <c r="B80" s="153"/>
      <c r="C80" s="36"/>
      <c r="D80" s="65"/>
      <c r="E80" s="304"/>
      <c r="F80" s="195"/>
      <c r="G80" s="38"/>
      <c r="H80" s="25"/>
    </row>
    <row r="81" spans="2:8">
      <c r="B81" s="153"/>
      <c r="C81" s="36"/>
      <c r="D81" s="65"/>
      <c r="E81" s="304"/>
      <c r="F81" s="195"/>
      <c r="G81" s="38"/>
      <c r="H81" s="25"/>
    </row>
    <row r="82" spans="2:8">
      <c r="B82" s="153"/>
      <c r="C82" s="36"/>
      <c r="D82" s="65"/>
      <c r="E82" s="304"/>
      <c r="F82" s="195"/>
      <c r="G82" s="38"/>
      <c r="H82" s="25"/>
    </row>
    <row r="83" spans="2:8">
      <c r="B83" s="153"/>
      <c r="C83" s="36"/>
      <c r="D83" s="65"/>
      <c r="E83" s="304"/>
      <c r="F83" s="195"/>
      <c r="G83" s="38"/>
      <c r="H83" s="25"/>
    </row>
    <row r="84" spans="2:8">
      <c r="B84" s="153"/>
      <c r="C84" s="36"/>
      <c r="D84" s="65"/>
      <c r="E84" s="304"/>
      <c r="F84" s="195"/>
      <c r="G84" s="38"/>
      <c r="H84" s="25"/>
    </row>
    <row r="85" spans="2:8">
      <c r="B85" s="153"/>
      <c r="C85" s="36"/>
      <c r="D85" s="65"/>
      <c r="E85" s="304"/>
      <c r="F85" s="195"/>
      <c r="G85" s="38"/>
      <c r="H85" s="25"/>
    </row>
    <row r="86" spans="2:8">
      <c r="B86" s="153"/>
      <c r="C86" s="36"/>
      <c r="D86" s="65"/>
      <c r="E86" s="304"/>
      <c r="F86" s="195"/>
      <c r="G86" s="38"/>
      <c r="H86" s="25"/>
    </row>
    <row r="87" spans="2:8">
      <c r="B87" s="153"/>
      <c r="C87" s="36"/>
      <c r="D87" s="65"/>
      <c r="E87" s="304"/>
      <c r="F87" s="195"/>
      <c r="G87" s="38"/>
      <c r="H87" s="25"/>
    </row>
    <row r="88" spans="2:8">
      <c r="B88" s="153"/>
      <c r="C88" s="36"/>
      <c r="D88" s="65"/>
      <c r="E88" s="304"/>
      <c r="F88" s="195"/>
      <c r="G88" s="38"/>
      <c r="H88" s="25"/>
    </row>
    <row r="89" spans="2:8">
      <c r="B89" s="153"/>
      <c r="C89" s="36"/>
      <c r="D89" s="65"/>
      <c r="E89" s="304"/>
      <c r="F89" s="195"/>
      <c r="G89" s="38"/>
      <c r="H89" s="25"/>
    </row>
    <row r="90" spans="2:8">
      <c r="B90" s="153"/>
      <c r="C90" s="36"/>
      <c r="D90" s="65"/>
      <c r="E90" s="304"/>
      <c r="F90" s="195"/>
      <c r="G90" s="38"/>
      <c r="H90" s="25"/>
    </row>
    <row r="91" spans="2:8">
      <c r="B91" s="153"/>
      <c r="C91" s="36"/>
      <c r="D91" s="65"/>
      <c r="E91" s="304"/>
      <c r="F91" s="195"/>
      <c r="G91" s="38"/>
      <c r="H91" s="25"/>
    </row>
    <row r="92" spans="2:8">
      <c r="B92" s="153"/>
      <c r="C92" s="36"/>
      <c r="D92" s="65"/>
      <c r="E92" s="304"/>
      <c r="F92" s="195"/>
      <c r="G92" s="38"/>
      <c r="H92" s="25"/>
    </row>
    <row r="93" spans="2:8">
      <c r="B93" s="153"/>
      <c r="C93" s="36"/>
      <c r="D93" s="65"/>
      <c r="E93" s="304"/>
      <c r="F93" s="195"/>
      <c r="G93" s="38"/>
      <c r="H93" s="25"/>
    </row>
    <row r="94" spans="2:8">
      <c r="B94" s="153"/>
      <c r="C94" s="36"/>
      <c r="D94" s="65"/>
      <c r="E94" s="304"/>
      <c r="F94" s="195"/>
      <c r="G94" s="38"/>
      <c r="H94" s="25"/>
    </row>
    <row r="95" spans="2:8">
      <c r="B95" s="153"/>
      <c r="C95" s="36"/>
      <c r="D95" s="65"/>
      <c r="E95" s="304"/>
      <c r="F95" s="195"/>
      <c r="G95" s="38"/>
      <c r="H95" s="25"/>
    </row>
    <row r="96" spans="2:8">
      <c r="B96" s="153"/>
      <c r="C96" s="36"/>
      <c r="D96" s="65"/>
      <c r="E96" s="304"/>
      <c r="F96" s="195"/>
      <c r="G96" s="38"/>
      <c r="H96" s="25"/>
    </row>
    <row r="97" spans="2:8">
      <c r="B97" s="153"/>
      <c r="C97" s="36"/>
      <c r="D97" s="65"/>
      <c r="E97" s="304"/>
      <c r="F97" s="195"/>
      <c r="G97" s="38"/>
      <c r="H97" s="25"/>
    </row>
    <row r="98" spans="2:8">
      <c r="B98" s="153"/>
      <c r="C98" s="36"/>
      <c r="D98" s="65"/>
      <c r="E98" s="304"/>
      <c r="F98" s="195"/>
      <c r="G98" s="38"/>
      <c r="H98" s="25"/>
    </row>
    <row r="99" spans="2:8">
      <c r="B99" s="153"/>
      <c r="C99" s="36"/>
      <c r="D99" s="65"/>
      <c r="E99" s="304"/>
      <c r="F99" s="195"/>
      <c r="G99" s="38"/>
      <c r="H99" s="25"/>
    </row>
    <row r="100" spans="2:8">
      <c r="B100" s="153"/>
      <c r="C100" s="36"/>
      <c r="D100" s="65"/>
      <c r="E100" s="304"/>
      <c r="F100" s="195"/>
      <c r="G100" s="38"/>
      <c r="H100" s="25"/>
    </row>
    <row r="101" spans="2:8">
      <c r="B101" s="153"/>
      <c r="C101" s="36"/>
      <c r="D101" s="65"/>
      <c r="E101" s="304"/>
      <c r="F101" s="195"/>
      <c r="G101" s="38"/>
      <c r="H101" s="25"/>
    </row>
    <row r="102" spans="2:8">
      <c r="B102" s="153"/>
      <c r="C102" s="36"/>
      <c r="D102" s="65"/>
      <c r="E102" s="304"/>
      <c r="F102" s="195"/>
      <c r="G102" s="38"/>
      <c r="H102" s="25"/>
    </row>
    <row r="103" spans="2:8">
      <c r="B103" s="153"/>
      <c r="C103" s="36"/>
      <c r="D103" s="65"/>
      <c r="E103" s="304"/>
      <c r="F103" s="195"/>
      <c r="G103" s="38"/>
      <c r="H103" s="25"/>
    </row>
    <row r="104" spans="2:8">
      <c r="B104" s="153"/>
      <c r="C104" s="36"/>
      <c r="D104" s="65"/>
      <c r="E104" s="304"/>
      <c r="F104" s="195"/>
      <c r="G104" s="38"/>
      <c r="H104" s="25"/>
    </row>
    <row r="105" spans="2:8">
      <c r="B105" s="153"/>
      <c r="C105" s="36"/>
      <c r="D105" s="65"/>
      <c r="E105" s="304"/>
      <c r="F105" s="195"/>
      <c r="G105" s="38"/>
      <c r="H105" s="25"/>
    </row>
    <row r="106" spans="2:8">
      <c r="B106" s="153"/>
      <c r="C106" s="36"/>
      <c r="D106" s="65"/>
      <c r="E106" s="304"/>
      <c r="F106" s="195"/>
      <c r="G106" s="38"/>
      <c r="H106" s="25"/>
    </row>
    <row r="107" spans="2:8">
      <c r="B107" s="153"/>
      <c r="C107" s="36"/>
      <c r="D107" s="65"/>
      <c r="E107" s="304"/>
      <c r="F107" s="195"/>
      <c r="G107" s="38"/>
      <c r="H107" s="25"/>
    </row>
    <row r="108" spans="2:8">
      <c r="B108" s="153"/>
      <c r="C108" s="36"/>
      <c r="D108" s="65"/>
      <c r="E108" s="304"/>
      <c r="F108" s="195"/>
      <c r="G108" s="38"/>
      <c r="H108" s="25"/>
    </row>
    <row r="109" spans="2:8">
      <c r="B109" s="153"/>
      <c r="C109" s="36"/>
      <c r="D109" s="65"/>
      <c r="E109" s="304"/>
      <c r="F109" s="195"/>
      <c r="G109" s="38"/>
      <c r="H109" s="25"/>
    </row>
    <row r="110" spans="2:8">
      <c r="B110" s="153"/>
      <c r="C110" s="36"/>
      <c r="D110" s="65"/>
      <c r="E110" s="304"/>
      <c r="F110" s="195"/>
      <c r="G110" s="38"/>
      <c r="H110" s="25"/>
    </row>
    <row r="111" spans="2:8">
      <c r="B111" s="153"/>
      <c r="C111" s="36"/>
      <c r="D111" s="65"/>
      <c r="E111" s="304"/>
      <c r="F111" s="195"/>
      <c r="G111" s="38"/>
      <c r="H111" s="25"/>
    </row>
    <row r="112" spans="2:8">
      <c r="B112" s="153"/>
      <c r="C112" s="36"/>
      <c r="D112" s="65"/>
      <c r="E112" s="310"/>
      <c r="F112" s="195"/>
      <c r="G112" s="38"/>
      <c r="H112" s="25"/>
    </row>
    <row r="113" spans="2:8">
      <c r="B113" s="152"/>
      <c r="D113" s="22"/>
      <c r="F113" s="22"/>
      <c r="G113" s="38"/>
      <c r="H113" s="25" t="str">
        <f t="shared" ref="H113:H130" si="3">IF(D113="","",F113*G113)</f>
        <v/>
      </c>
    </row>
    <row r="114" spans="2:8" hidden="1">
      <c r="B114" s="153" t="s">
        <v>1313</v>
      </c>
      <c r="C114" s="36" t="s">
        <v>1284</v>
      </c>
      <c r="D114" s="65" t="s">
        <v>335</v>
      </c>
      <c r="F114" s="22"/>
      <c r="G114" s="38"/>
      <c r="H114" s="25">
        <f t="shared" si="3"/>
        <v>0</v>
      </c>
    </row>
    <row r="115" spans="2:8" hidden="1">
      <c r="B115" s="153"/>
      <c r="C115" s="58"/>
      <c r="D115" s="22"/>
      <c r="F115" s="22"/>
      <c r="G115" s="38"/>
      <c r="H115" s="25" t="str">
        <f t="shared" si="3"/>
        <v/>
      </c>
    </row>
    <row r="116" spans="2:8" ht="38.25" hidden="1">
      <c r="B116" s="153" t="s">
        <v>1314</v>
      </c>
      <c r="C116" s="58" t="s">
        <v>1315</v>
      </c>
      <c r="D116" s="22"/>
      <c r="F116" s="22"/>
      <c r="G116" s="38"/>
      <c r="H116" s="25" t="str">
        <f t="shared" si="3"/>
        <v/>
      </c>
    </row>
    <row r="117" spans="2:8" hidden="1">
      <c r="B117" s="152"/>
      <c r="C117" s="36"/>
      <c r="D117" s="22"/>
      <c r="F117" s="22"/>
      <c r="G117" s="38"/>
      <c r="H117" s="25" t="str">
        <f t="shared" si="3"/>
        <v/>
      </c>
    </row>
    <row r="118" spans="2:8" hidden="1">
      <c r="B118" s="153" t="s">
        <v>1316</v>
      </c>
      <c r="C118" s="36" t="s">
        <v>1317</v>
      </c>
      <c r="D118" s="65" t="s">
        <v>335</v>
      </c>
      <c r="F118" s="22"/>
      <c r="G118" s="38"/>
      <c r="H118" s="25">
        <f t="shared" si="3"/>
        <v>0</v>
      </c>
    </row>
    <row r="119" spans="2:8" hidden="1">
      <c r="B119" s="152"/>
      <c r="D119" s="22"/>
      <c r="F119" s="22"/>
      <c r="G119" s="38"/>
      <c r="H119" s="25" t="str">
        <f t="shared" si="3"/>
        <v/>
      </c>
    </row>
    <row r="120" spans="2:8" hidden="1">
      <c r="B120" s="153" t="s">
        <v>1318</v>
      </c>
      <c r="C120" s="36" t="s">
        <v>1319</v>
      </c>
      <c r="D120" s="65" t="s">
        <v>335</v>
      </c>
      <c r="F120" s="22"/>
      <c r="G120" s="38"/>
      <c r="H120" s="25">
        <f t="shared" si="3"/>
        <v>0</v>
      </c>
    </row>
    <row r="121" spans="2:8" hidden="1">
      <c r="B121" s="152"/>
      <c r="D121" s="22"/>
      <c r="F121" s="22"/>
      <c r="G121" s="38"/>
      <c r="H121" s="25" t="str">
        <f t="shared" si="3"/>
        <v/>
      </c>
    </row>
    <row r="122" spans="2:8" hidden="1">
      <c r="B122" s="153" t="s">
        <v>1320</v>
      </c>
      <c r="C122" s="36" t="s">
        <v>1321</v>
      </c>
      <c r="D122" s="65" t="s">
        <v>335</v>
      </c>
      <c r="F122" s="22"/>
      <c r="G122" s="38"/>
      <c r="H122" s="25">
        <f t="shared" si="3"/>
        <v>0</v>
      </c>
    </row>
    <row r="123" spans="2:8" hidden="1">
      <c r="B123" s="153"/>
      <c r="C123" s="36"/>
      <c r="D123" s="22"/>
      <c r="F123" s="22"/>
      <c r="G123" s="38"/>
      <c r="H123" s="25" t="str">
        <f t="shared" si="3"/>
        <v/>
      </c>
    </row>
    <row r="124" spans="2:8" ht="51" hidden="1">
      <c r="B124" s="153" t="s">
        <v>1322</v>
      </c>
      <c r="C124" s="58" t="s">
        <v>1323</v>
      </c>
      <c r="D124" s="65" t="s">
        <v>122</v>
      </c>
      <c r="F124" s="22"/>
      <c r="G124" s="38"/>
      <c r="H124" s="25">
        <f t="shared" si="3"/>
        <v>0</v>
      </c>
    </row>
    <row r="125" spans="2:8" hidden="1">
      <c r="B125" s="152"/>
      <c r="C125" s="36"/>
      <c r="D125" s="22"/>
      <c r="F125" s="22"/>
      <c r="G125" s="38"/>
      <c r="H125" s="25" t="str">
        <f t="shared" si="3"/>
        <v/>
      </c>
    </row>
    <row r="126" spans="2:8" ht="38.25" hidden="1">
      <c r="B126" s="153" t="s">
        <v>1324</v>
      </c>
      <c r="C126" s="58" t="s">
        <v>1325</v>
      </c>
      <c r="D126" s="65" t="s">
        <v>335</v>
      </c>
      <c r="F126" s="22"/>
      <c r="G126" s="38"/>
      <c r="H126" s="25">
        <f t="shared" si="3"/>
        <v>0</v>
      </c>
    </row>
    <row r="127" spans="2:8" hidden="1">
      <c r="B127" s="152"/>
      <c r="C127" s="58"/>
      <c r="D127" s="22"/>
      <c r="F127" s="22"/>
      <c r="G127" s="38"/>
      <c r="H127" s="25" t="str">
        <f t="shared" si="3"/>
        <v/>
      </c>
    </row>
    <row r="128" spans="2:8" ht="25.5" hidden="1">
      <c r="B128" s="153" t="s">
        <v>1326</v>
      </c>
      <c r="C128" s="58" t="s">
        <v>1327</v>
      </c>
      <c r="D128" s="65" t="s">
        <v>109</v>
      </c>
      <c r="F128" s="22"/>
      <c r="G128" s="38"/>
      <c r="H128" s="25">
        <f t="shared" si="3"/>
        <v>0</v>
      </c>
    </row>
    <row r="129" spans="2:8" hidden="1">
      <c r="B129" s="152"/>
      <c r="C129" s="36"/>
      <c r="D129" s="22"/>
      <c r="F129" s="22"/>
      <c r="G129" s="38"/>
      <c r="H129" s="25" t="str">
        <f t="shared" si="3"/>
        <v/>
      </c>
    </row>
    <row r="130" spans="2:8" ht="25.5" hidden="1">
      <c r="B130" s="153" t="s">
        <v>1328</v>
      </c>
      <c r="C130" s="58" t="s">
        <v>1329</v>
      </c>
      <c r="D130" s="65" t="s">
        <v>109</v>
      </c>
      <c r="F130" s="22"/>
      <c r="G130" s="38"/>
      <c r="H130" s="25">
        <f t="shared" si="3"/>
        <v>0</v>
      </c>
    </row>
    <row r="131" spans="2:8" hidden="1">
      <c r="B131" s="153"/>
      <c r="C131" s="58"/>
      <c r="D131" s="65"/>
      <c r="F131" s="22"/>
      <c r="G131" s="38"/>
      <c r="H131" s="25"/>
    </row>
    <row r="132" spans="2:8" ht="25.5" hidden="1">
      <c r="B132" s="153" t="s">
        <v>1330</v>
      </c>
      <c r="C132" s="58" t="s">
        <v>1331</v>
      </c>
      <c r="D132" s="65" t="s">
        <v>1036</v>
      </c>
      <c r="F132" s="22"/>
      <c r="G132" s="38"/>
      <c r="H132" s="25">
        <f>IF(D132="","",F132*G132)</f>
        <v>0</v>
      </c>
    </row>
    <row r="133" spans="2:8" hidden="1">
      <c r="B133" s="153"/>
      <c r="C133" s="58"/>
      <c r="D133" s="65"/>
      <c r="F133" s="22"/>
      <c r="G133" s="38"/>
      <c r="H133" s="25"/>
    </row>
    <row r="134" spans="2:8">
      <c r="B134" s="153"/>
      <c r="C134" s="36"/>
      <c r="D134" s="37"/>
      <c r="F134" s="22"/>
      <c r="G134" s="38"/>
      <c r="H134" s="25"/>
    </row>
    <row r="135" spans="2:8" s="28" customFormat="1" ht="24.75" customHeight="1">
      <c r="B135" s="90" t="str">
        <f>$B$11</f>
        <v>C12.1</v>
      </c>
      <c r="C135" s="30" t="s">
        <v>94</v>
      </c>
      <c r="D135" s="31"/>
      <c r="E135" s="299"/>
      <c r="F135" s="32"/>
      <c r="G135" s="31"/>
      <c r="H135" s="33"/>
    </row>
  </sheetData>
  <mergeCells count="4">
    <mergeCell ref="F2:H2"/>
    <mergeCell ref="B6:G8"/>
    <mergeCell ref="H5:H8"/>
    <mergeCell ref="B5:G5"/>
  </mergeCells>
  <pageMargins left="0.43307086614173229" right="0.31496062992125984" top="0.43307086614173229" bottom="0.62992125984251968" header="0.35433070866141736" footer="0.31496062992125984"/>
  <pageSetup paperSize="9" scale="82"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colBreaks count="1" manualBreakCount="1">
    <brk id="7" min="1" max="196"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6"/>
  <dimension ref="B1:I231"/>
  <sheetViews>
    <sheetView view="pageBreakPreview" topLeftCell="A261" zoomScaleNormal="125" zoomScaleSheetLayoutView="100" zoomScalePageLayoutView="125" workbookViewId="0">
      <selection activeCell="I19" sqref="I19"/>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5.140625" style="4" customWidth="1"/>
    <col min="6" max="6" width="13.7109375" style="4" hidden="1" customWidth="1"/>
    <col min="7" max="7" width="15.7109375" style="4" customWidth="1"/>
    <col min="8" max="8" width="15.7109375" style="202" customWidth="1"/>
    <col min="9" max="9" width="15.7109375" style="4" customWidth="1"/>
    <col min="10" max="16384" width="6.85546875" style="1"/>
  </cols>
  <sheetData>
    <row r="1" spans="2:9">
      <c r="B1" s="2" t="str">
        <f>Client1</f>
        <v>Province of KwaZulu-Natal</v>
      </c>
      <c r="G1" s="672" t="str">
        <f>"Contract No. "&amp;ContractNo</f>
        <v>Contract No. ZNB02213/0000/00/HOD/INF/23/T</v>
      </c>
      <c r="H1" s="672"/>
      <c r="I1" s="672"/>
    </row>
    <row r="2" spans="2:9">
      <c r="B2" s="98" t="str">
        <f>Client2</f>
        <v>Department of Transport</v>
      </c>
    </row>
    <row r="3" spans="2:9">
      <c r="B3" s="79"/>
      <c r="C3" s="79"/>
      <c r="D3" s="80"/>
      <c r="E3" s="80"/>
      <c r="F3" s="80"/>
      <c r="G3" s="80"/>
      <c r="H3" s="203"/>
      <c r="I3" s="80"/>
    </row>
    <row r="4" spans="2:9">
      <c r="B4" s="670" t="s">
        <v>48</v>
      </c>
      <c r="C4" s="671"/>
      <c r="D4" s="671"/>
      <c r="E4" s="671"/>
      <c r="F4" s="671"/>
      <c r="G4" s="671"/>
      <c r="H4" s="671"/>
      <c r="I4" s="688" t="str">
        <f>"CHAPTER "&amp;B10</f>
        <v>CHAPTER C13.1</v>
      </c>
    </row>
    <row r="5" spans="2:9" ht="7.5" customHeight="1">
      <c r="B5" s="663" t="str">
        <f>ContractDescription</f>
        <v>THE CONSTRUCTION OF MKUZE RIVER BRIDGE NO.3801 AT KM 27+440 ON MAIN ROAD P52-3 IN ZULULAND UNDER EMPANGENI REGION.</v>
      </c>
      <c r="C5" s="664"/>
      <c r="D5" s="664"/>
      <c r="E5" s="664"/>
      <c r="F5" s="664"/>
      <c r="G5" s="664"/>
      <c r="H5" s="664"/>
      <c r="I5" s="689"/>
    </row>
    <row r="6" spans="2:9" ht="12.75" customHeight="1">
      <c r="B6" s="663"/>
      <c r="C6" s="664"/>
      <c r="D6" s="664"/>
      <c r="E6" s="664"/>
      <c r="F6" s="664"/>
      <c r="G6" s="664"/>
      <c r="H6" s="664"/>
      <c r="I6" s="689"/>
    </row>
    <row r="7" spans="2:9" ht="7.5" customHeight="1">
      <c r="B7" s="665"/>
      <c r="C7" s="666"/>
      <c r="D7" s="666"/>
      <c r="E7" s="666"/>
      <c r="F7" s="666"/>
      <c r="G7" s="666"/>
      <c r="H7" s="666"/>
      <c r="I7" s="690"/>
    </row>
    <row r="8" spans="2:9" s="9" customFormat="1" ht="24.95" customHeight="1">
      <c r="B8" s="10" t="s">
        <v>49</v>
      </c>
      <c r="C8" s="11" t="s">
        <v>50</v>
      </c>
      <c r="D8" s="11" t="s">
        <v>51</v>
      </c>
      <c r="E8" s="11"/>
      <c r="F8" s="11"/>
      <c r="G8" s="11" t="s">
        <v>53</v>
      </c>
      <c r="H8" s="204" t="s">
        <v>54</v>
      </c>
      <c r="I8" s="11" t="s">
        <v>55</v>
      </c>
    </row>
    <row r="9" spans="2:9">
      <c r="B9" s="50"/>
      <c r="C9" s="14"/>
      <c r="D9" s="15"/>
      <c r="E9" s="15"/>
      <c r="F9" s="15"/>
      <c r="G9" s="15"/>
      <c r="H9" s="205"/>
      <c r="I9" s="271" t="str">
        <f>IF(D9="","",G9*H9)</f>
        <v/>
      </c>
    </row>
    <row r="10" spans="2:9">
      <c r="B10" s="74" t="s">
        <v>1332</v>
      </c>
      <c r="C10" s="20" t="s">
        <v>1333</v>
      </c>
      <c r="D10" s="22"/>
      <c r="E10" s="22"/>
      <c r="F10" s="22"/>
      <c r="G10" s="22"/>
      <c r="H10" s="206"/>
      <c r="I10" s="271" t="str">
        <f>IF(D10="","",G10*H10)</f>
        <v/>
      </c>
    </row>
    <row r="11" spans="2:9">
      <c r="B11" s="50"/>
      <c r="C11" s="14"/>
      <c r="D11" s="22"/>
      <c r="E11" s="22"/>
      <c r="F11" s="22"/>
      <c r="G11" s="22"/>
      <c r="H11" s="206"/>
      <c r="I11" s="271" t="str">
        <f>IF(D11="","",G11*H11)</f>
        <v/>
      </c>
    </row>
    <row r="12" spans="2:9" ht="51">
      <c r="B12" s="50" t="s">
        <v>1334</v>
      </c>
      <c r="C12" s="14" t="s">
        <v>1335</v>
      </c>
      <c r="D12" s="22" t="s">
        <v>261</v>
      </c>
      <c r="E12" s="22"/>
      <c r="F12" s="22"/>
      <c r="G12" s="22">
        <v>1</v>
      </c>
      <c r="H12" s="206"/>
      <c r="I12" s="271">
        <f>IF(D12="","",G12*H12)</f>
        <v>0</v>
      </c>
    </row>
    <row r="13" spans="2:9" hidden="1">
      <c r="B13" s="50"/>
      <c r="C13" s="14"/>
      <c r="D13" s="22"/>
      <c r="E13" s="22"/>
      <c r="F13" s="22"/>
      <c r="G13" s="22"/>
      <c r="H13" s="206"/>
      <c r="I13" s="271"/>
    </row>
    <row r="14" spans="2:9">
      <c r="B14" s="50"/>
      <c r="C14" s="14"/>
      <c r="D14" s="22"/>
      <c r="E14" s="22"/>
      <c r="F14" s="22"/>
      <c r="G14" s="22"/>
      <c r="H14" s="206"/>
      <c r="I14" s="271" t="str">
        <f t="shared" ref="I14:I52" si="0">IF(D14="","",G14*H14)</f>
        <v/>
      </c>
    </row>
    <row r="15" spans="2:9">
      <c r="B15" s="50" t="s">
        <v>1336</v>
      </c>
      <c r="C15" s="14" t="s">
        <v>1337</v>
      </c>
      <c r="D15" s="22"/>
      <c r="E15" s="22"/>
      <c r="F15" s="22"/>
      <c r="G15" s="23"/>
      <c r="H15" s="207"/>
      <c r="I15" s="271" t="str">
        <f t="shared" si="0"/>
        <v/>
      </c>
    </row>
    <row r="16" spans="2:9">
      <c r="B16" s="50"/>
      <c r="C16" s="14"/>
      <c r="D16" s="22"/>
      <c r="E16" s="22"/>
      <c r="F16" s="22"/>
      <c r="G16" s="23"/>
      <c r="H16" s="207"/>
      <c r="I16" s="271" t="str">
        <f t="shared" si="0"/>
        <v/>
      </c>
    </row>
    <row r="17" spans="2:9" ht="25.5">
      <c r="B17" s="50" t="s">
        <v>1338</v>
      </c>
      <c r="C17" s="14" t="s">
        <v>1339</v>
      </c>
      <c r="D17" s="22" t="s">
        <v>122</v>
      </c>
      <c r="E17" s="22"/>
      <c r="F17" s="22"/>
      <c r="G17" s="23">
        <v>1</v>
      </c>
      <c r="H17" s="207">
        <v>150000</v>
      </c>
      <c r="I17" s="271">
        <f t="shared" si="0"/>
        <v>150000</v>
      </c>
    </row>
    <row r="18" spans="2:9">
      <c r="B18" s="50"/>
      <c r="C18" s="14"/>
      <c r="D18" s="22"/>
      <c r="E18" s="22"/>
      <c r="F18" s="22"/>
      <c r="G18" s="23"/>
      <c r="H18" s="207"/>
      <c r="I18" s="271" t="str">
        <f t="shared" si="0"/>
        <v/>
      </c>
    </row>
    <row r="19" spans="2:9" ht="25.5">
      <c r="B19" s="50" t="s">
        <v>1340</v>
      </c>
      <c r="C19" s="14" t="s">
        <v>1341</v>
      </c>
      <c r="D19" s="22" t="s">
        <v>125</v>
      </c>
      <c r="E19" s="22"/>
      <c r="F19" s="22"/>
      <c r="G19" s="23">
        <f>I17</f>
        <v>150000</v>
      </c>
      <c r="H19" s="206"/>
      <c r="I19" s="271">
        <f t="shared" si="0"/>
        <v>0</v>
      </c>
    </row>
    <row r="20" spans="2:9">
      <c r="B20" s="50"/>
      <c r="C20" s="14"/>
      <c r="D20" s="22"/>
      <c r="E20" s="22"/>
      <c r="F20" s="22"/>
      <c r="G20" s="23"/>
      <c r="H20" s="208"/>
      <c r="I20" s="271" t="str">
        <f t="shared" si="0"/>
        <v/>
      </c>
    </row>
    <row r="21" spans="2:9">
      <c r="B21" s="50" t="s">
        <v>1342</v>
      </c>
      <c r="C21" s="14" t="s">
        <v>1343</v>
      </c>
      <c r="D21" s="22"/>
      <c r="E21" s="22"/>
      <c r="F21" s="22"/>
      <c r="G21" s="23"/>
      <c r="H21" s="209"/>
      <c r="I21" s="271" t="str">
        <f t="shared" si="0"/>
        <v/>
      </c>
    </row>
    <row r="22" spans="2:9">
      <c r="B22" s="50"/>
      <c r="C22" s="1"/>
      <c r="D22" s="22"/>
      <c r="E22" s="22"/>
      <c r="F22" s="22"/>
      <c r="G22" s="23"/>
      <c r="H22" s="209"/>
      <c r="I22" s="271" t="str">
        <f t="shared" si="0"/>
        <v/>
      </c>
    </row>
    <row r="23" spans="2:9" ht="25.5">
      <c r="B23" s="50" t="s">
        <v>1344</v>
      </c>
      <c r="C23" s="14" t="s">
        <v>1345</v>
      </c>
      <c r="D23" s="22"/>
      <c r="E23" s="22"/>
      <c r="F23" s="22"/>
      <c r="G23" s="23"/>
      <c r="H23" s="210"/>
      <c r="I23" s="271" t="str">
        <f t="shared" si="0"/>
        <v/>
      </c>
    </row>
    <row r="24" spans="2:9">
      <c r="B24" s="50"/>
      <c r="C24" s="14"/>
      <c r="D24" s="22"/>
      <c r="E24" s="22"/>
      <c r="F24" s="22"/>
      <c r="G24" s="23"/>
      <c r="H24" s="209"/>
      <c r="I24" s="271" t="str">
        <f t="shared" si="0"/>
        <v/>
      </c>
    </row>
    <row r="25" spans="2:9" ht="14.25">
      <c r="B25" s="50" t="s">
        <v>311</v>
      </c>
      <c r="C25" s="14" t="s">
        <v>1346</v>
      </c>
      <c r="D25" s="22" t="s">
        <v>381</v>
      </c>
      <c r="E25" s="22" t="s">
        <v>52</v>
      </c>
      <c r="F25" s="196"/>
      <c r="G25" s="23">
        <v>1500</v>
      </c>
      <c r="H25" s="208"/>
      <c r="I25" s="271">
        <f t="shared" si="0"/>
        <v>0</v>
      </c>
    </row>
    <row r="26" spans="2:9">
      <c r="B26" s="50"/>
      <c r="C26" s="14"/>
      <c r="D26" s="22"/>
      <c r="E26" s="22"/>
      <c r="F26" s="196"/>
      <c r="G26" s="23"/>
      <c r="H26" s="209"/>
      <c r="I26" s="271" t="str">
        <f t="shared" si="0"/>
        <v/>
      </c>
    </row>
    <row r="27" spans="2:9" ht="14.25">
      <c r="B27" s="50" t="s">
        <v>313</v>
      </c>
      <c r="C27" s="14" t="s">
        <v>1347</v>
      </c>
      <c r="D27" s="22" t="s">
        <v>381</v>
      </c>
      <c r="E27" s="22" t="s">
        <v>52</v>
      </c>
      <c r="F27" s="196"/>
      <c r="G27" s="23">
        <v>1500</v>
      </c>
      <c r="H27" s="210"/>
      <c r="I27" s="271">
        <f t="shared" si="0"/>
        <v>0</v>
      </c>
    </row>
    <row r="28" spans="2:9">
      <c r="B28" s="50"/>
      <c r="C28" s="14"/>
      <c r="D28" s="22"/>
      <c r="E28" s="22"/>
      <c r="F28" s="196"/>
      <c r="G28" s="26"/>
      <c r="H28" s="205"/>
      <c r="I28" s="271" t="str">
        <f t="shared" si="0"/>
        <v/>
      </c>
    </row>
    <row r="29" spans="2:9" s="36" customFormat="1" ht="14.25">
      <c r="B29" s="50" t="s">
        <v>321</v>
      </c>
      <c r="C29" s="14" t="s">
        <v>1348</v>
      </c>
      <c r="D29" s="22" t="s">
        <v>381</v>
      </c>
      <c r="E29" s="22" t="s">
        <v>52</v>
      </c>
      <c r="F29" s="196"/>
      <c r="G29" s="26">
        <v>550</v>
      </c>
      <c r="H29" s="205"/>
      <c r="I29" s="271">
        <f t="shared" si="0"/>
        <v>0</v>
      </c>
    </row>
    <row r="30" spans="2:9">
      <c r="B30" s="50"/>
      <c r="C30" s="14"/>
      <c r="D30" s="22"/>
      <c r="E30" s="22"/>
      <c r="F30" s="22"/>
      <c r="G30" s="23"/>
      <c r="H30" s="210"/>
      <c r="I30" s="271" t="str">
        <f t="shared" si="0"/>
        <v/>
      </c>
    </row>
    <row r="31" spans="2:9" ht="25.5">
      <c r="B31" s="50" t="s">
        <v>1349</v>
      </c>
      <c r="C31" s="14" t="s">
        <v>1350</v>
      </c>
      <c r="D31" s="22" t="s">
        <v>381</v>
      </c>
      <c r="E31" s="22" t="s">
        <v>52</v>
      </c>
      <c r="F31" s="195"/>
      <c r="G31" s="23">
        <v>800</v>
      </c>
      <c r="H31" s="210"/>
      <c r="I31" s="271">
        <f t="shared" si="0"/>
        <v>0</v>
      </c>
    </row>
    <row r="32" spans="2:9">
      <c r="B32" s="50"/>
      <c r="C32" s="14"/>
      <c r="D32" s="22"/>
      <c r="E32" s="22"/>
      <c r="F32" s="22"/>
      <c r="G32" s="23"/>
      <c r="H32" s="206"/>
      <c r="I32" s="271" t="str">
        <f t="shared" si="0"/>
        <v/>
      </c>
    </row>
    <row r="33" spans="2:9" ht="38.25">
      <c r="B33" s="50" t="s">
        <v>1351</v>
      </c>
      <c r="C33" s="14" t="s">
        <v>1352</v>
      </c>
      <c r="D33" s="22" t="s">
        <v>381</v>
      </c>
      <c r="E33" s="22" t="s">
        <v>52</v>
      </c>
      <c r="F33" s="195"/>
      <c r="G33" s="23">
        <v>165</v>
      </c>
      <c r="H33" s="206"/>
      <c r="I33" s="271">
        <f t="shared" si="0"/>
        <v>0</v>
      </c>
    </row>
    <row r="34" spans="2:9">
      <c r="B34" s="50"/>
      <c r="C34" s="14"/>
      <c r="D34" s="22"/>
      <c r="E34" s="22"/>
      <c r="F34" s="22"/>
      <c r="G34" s="23"/>
      <c r="H34" s="208"/>
      <c r="I34" s="271" t="str">
        <f t="shared" si="0"/>
        <v/>
      </c>
    </row>
    <row r="35" spans="2:9" ht="14.25">
      <c r="B35" s="50" t="s">
        <v>1353</v>
      </c>
      <c r="C35" s="14" t="s">
        <v>1354</v>
      </c>
      <c r="D35" s="22" t="s">
        <v>381</v>
      </c>
      <c r="E35" s="22" t="s">
        <v>52</v>
      </c>
      <c r="F35" s="195"/>
      <c r="G35" s="23">
        <v>75</v>
      </c>
      <c r="H35" s="208"/>
      <c r="I35" s="271">
        <f t="shared" si="0"/>
        <v>0</v>
      </c>
    </row>
    <row r="36" spans="2:9">
      <c r="B36" s="50"/>
      <c r="C36" s="14"/>
      <c r="D36" s="22"/>
      <c r="E36" s="22"/>
      <c r="F36" s="22"/>
      <c r="G36" s="22"/>
      <c r="H36" s="206"/>
      <c r="I36" s="271" t="str">
        <f t="shared" si="0"/>
        <v/>
      </c>
    </row>
    <row r="37" spans="2:9" ht="25.5">
      <c r="B37" s="50" t="s">
        <v>1355</v>
      </c>
      <c r="C37" s="14" t="s">
        <v>1356</v>
      </c>
      <c r="D37" s="22" t="s">
        <v>381</v>
      </c>
      <c r="E37" s="22" t="s">
        <v>52</v>
      </c>
      <c r="F37" s="195"/>
      <c r="G37" s="195">
        <v>75</v>
      </c>
      <c r="H37" s="206"/>
      <c r="I37" s="271">
        <f t="shared" si="0"/>
        <v>0</v>
      </c>
    </row>
    <row r="38" spans="2:9">
      <c r="B38" s="50"/>
      <c r="C38" s="14"/>
      <c r="D38" s="22"/>
      <c r="E38" s="22"/>
      <c r="F38" s="22"/>
      <c r="G38" s="22"/>
      <c r="H38" s="210"/>
      <c r="I38" s="271" t="str">
        <f t="shared" si="0"/>
        <v/>
      </c>
    </row>
    <row r="39" spans="2:9">
      <c r="B39" s="50" t="s">
        <v>1357</v>
      </c>
      <c r="C39" s="14" t="s">
        <v>1269</v>
      </c>
      <c r="D39" s="22"/>
      <c r="E39" s="22"/>
      <c r="F39" s="22"/>
      <c r="G39" s="22"/>
      <c r="H39" s="210"/>
      <c r="I39" s="271" t="str">
        <f t="shared" si="0"/>
        <v/>
      </c>
    </row>
    <row r="40" spans="2:9">
      <c r="B40" s="50"/>
      <c r="C40" s="14"/>
      <c r="D40" s="22"/>
      <c r="E40" s="22"/>
      <c r="F40" s="22"/>
      <c r="G40" s="22"/>
      <c r="H40" s="210"/>
      <c r="I40" s="271" t="str">
        <f t="shared" si="0"/>
        <v/>
      </c>
    </row>
    <row r="41" spans="2:9">
      <c r="B41" s="50" t="s">
        <v>1358</v>
      </c>
      <c r="C41" s="14" t="s">
        <v>1271</v>
      </c>
      <c r="D41" s="22" t="s">
        <v>69</v>
      </c>
      <c r="E41" s="22"/>
      <c r="F41" s="22"/>
      <c r="G41" s="22">
        <v>1</v>
      </c>
      <c r="H41" s="210"/>
      <c r="I41" s="271">
        <f t="shared" si="0"/>
        <v>0</v>
      </c>
    </row>
    <row r="42" spans="2:9">
      <c r="B42" s="50"/>
      <c r="C42" s="14"/>
      <c r="D42" s="37"/>
      <c r="E42" s="37"/>
      <c r="F42" s="22"/>
      <c r="G42" s="37"/>
      <c r="H42" s="210"/>
      <c r="I42" s="271" t="str">
        <f t="shared" si="0"/>
        <v/>
      </c>
    </row>
    <row r="43" spans="2:9">
      <c r="B43" s="50" t="s">
        <v>1359</v>
      </c>
      <c r="C43" s="14" t="s">
        <v>1360</v>
      </c>
      <c r="D43" s="22" t="s">
        <v>69</v>
      </c>
      <c r="E43" s="22"/>
      <c r="F43" s="22"/>
      <c r="G43" s="22">
        <v>1</v>
      </c>
      <c r="H43" s="210"/>
      <c r="I43" s="271">
        <f t="shared" si="0"/>
        <v>0</v>
      </c>
    </row>
    <row r="44" spans="2:9">
      <c r="B44" s="50"/>
      <c r="C44" s="14"/>
      <c r="D44" s="37"/>
      <c r="E44" s="37"/>
      <c r="F44" s="37"/>
      <c r="G44" s="37"/>
      <c r="H44" s="210"/>
      <c r="I44" s="271" t="str">
        <f t="shared" si="0"/>
        <v/>
      </c>
    </row>
    <row r="45" spans="2:9">
      <c r="B45" s="50" t="s">
        <v>1361</v>
      </c>
      <c r="C45" s="14" t="s">
        <v>1362</v>
      </c>
      <c r="D45" s="37"/>
      <c r="E45" s="37"/>
      <c r="F45" s="242"/>
      <c r="G45" s="37"/>
      <c r="H45" s="210"/>
      <c r="I45" s="271" t="str">
        <f t="shared" si="0"/>
        <v/>
      </c>
    </row>
    <row r="46" spans="2:9">
      <c r="B46" s="50"/>
      <c r="C46" s="14"/>
      <c r="D46" s="22"/>
      <c r="E46" s="22"/>
      <c r="F46" s="22"/>
      <c r="G46" s="22"/>
      <c r="H46" s="210"/>
      <c r="I46" s="271" t="str">
        <f t="shared" si="0"/>
        <v/>
      </c>
    </row>
    <row r="47" spans="2:9" ht="14.25">
      <c r="B47" s="50" t="s">
        <v>1363</v>
      </c>
      <c r="C47" s="14" t="s">
        <v>1364</v>
      </c>
      <c r="D47" s="22" t="s">
        <v>381</v>
      </c>
      <c r="E47" s="22" t="s">
        <v>52</v>
      </c>
      <c r="F47" s="195"/>
      <c r="G47" s="195">
        <v>4050</v>
      </c>
      <c r="H47" s="210"/>
      <c r="I47" s="271">
        <f t="shared" si="0"/>
        <v>0</v>
      </c>
    </row>
    <row r="48" spans="2:9">
      <c r="B48" s="50"/>
      <c r="C48" s="14"/>
      <c r="D48" s="22"/>
      <c r="E48" s="22"/>
      <c r="F48" s="22"/>
      <c r="G48" s="22"/>
      <c r="H48" s="210"/>
      <c r="I48" s="271" t="str">
        <f t="shared" si="0"/>
        <v/>
      </c>
    </row>
    <row r="49" spans="2:9" ht="14.25">
      <c r="B49" s="50" t="s">
        <v>1365</v>
      </c>
      <c r="C49" s="14" t="s">
        <v>1366</v>
      </c>
      <c r="D49" s="22" t="s">
        <v>381</v>
      </c>
      <c r="E49" s="22" t="s">
        <v>52</v>
      </c>
      <c r="F49" s="22"/>
      <c r="G49" s="22">
        <v>900</v>
      </c>
      <c r="H49" s="210"/>
      <c r="I49" s="271">
        <f t="shared" si="0"/>
        <v>0</v>
      </c>
    </row>
    <row r="50" spans="2:9" ht="12" customHeight="1">
      <c r="B50" s="50"/>
      <c r="C50" s="14"/>
      <c r="D50" s="22"/>
      <c r="E50" s="22"/>
      <c r="F50" s="22"/>
      <c r="G50" s="22"/>
      <c r="H50" s="210"/>
      <c r="I50" s="271" t="str">
        <f t="shared" si="0"/>
        <v/>
      </c>
    </row>
    <row r="51" spans="2:9" ht="14.25">
      <c r="B51" s="50" t="s">
        <v>1367</v>
      </c>
      <c r="C51" s="14" t="s">
        <v>1368</v>
      </c>
      <c r="D51" s="22" t="s">
        <v>381</v>
      </c>
      <c r="E51" s="22" t="s">
        <v>52</v>
      </c>
      <c r="F51" s="22"/>
      <c r="G51" s="22">
        <v>90</v>
      </c>
      <c r="H51" s="210"/>
      <c r="I51" s="271">
        <f t="shared" si="0"/>
        <v>0</v>
      </c>
    </row>
    <row r="52" spans="2:9" ht="12" customHeight="1">
      <c r="B52" s="50"/>
      <c r="C52" s="14"/>
      <c r="D52" s="22"/>
      <c r="E52" s="22"/>
      <c r="F52" s="22"/>
      <c r="G52" s="22"/>
      <c r="H52" s="210"/>
      <c r="I52" s="271" t="str">
        <f t="shared" si="0"/>
        <v/>
      </c>
    </row>
    <row r="53" spans="2:9">
      <c r="B53" s="50"/>
      <c r="C53" s="14"/>
      <c r="D53" s="22"/>
      <c r="E53" s="22"/>
      <c r="F53" s="22"/>
      <c r="G53" s="22"/>
      <c r="H53" s="210"/>
      <c r="I53" s="271"/>
    </row>
    <row r="54" spans="2:9" ht="12" customHeight="1">
      <c r="B54" s="50"/>
      <c r="C54" s="14"/>
      <c r="D54" s="37"/>
      <c r="E54" s="37"/>
      <c r="F54" s="22"/>
      <c r="G54" s="37"/>
      <c r="H54" s="210"/>
      <c r="I54" s="271"/>
    </row>
    <row r="55" spans="2:9">
      <c r="B55" s="50"/>
      <c r="C55" s="14"/>
      <c r="D55" s="22"/>
      <c r="E55" s="22"/>
      <c r="F55" s="22"/>
      <c r="G55" s="22"/>
      <c r="H55" s="210"/>
      <c r="I55" s="271"/>
    </row>
    <row r="56" spans="2:9" ht="12" customHeight="1">
      <c r="B56" s="50"/>
      <c r="C56" s="14"/>
      <c r="D56" s="37"/>
      <c r="E56" s="37"/>
      <c r="F56" s="37"/>
      <c r="G56" s="37"/>
      <c r="H56" s="210"/>
      <c r="I56" s="271"/>
    </row>
    <row r="57" spans="2:9">
      <c r="B57" s="50"/>
      <c r="C57" s="14"/>
      <c r="D57" s="37"/>
      <c r="E57" s="37"/>
      <c r="F57" s="242"/>
      <c r="G57" s="37"/>
      <c r="H57" s="210"/>
      <c r="I57" s="271"/>
    </row>
    <row r="58" spans="2:9" ht="12" customHeight="1">
      <c r="B58" s="50"/>
      <c r="C58" s="14"/>
      <c r="D58" s="22"/>
      <c r="E58" s="22"/>
      <c r="F58" s="22"/>
      <c r="G58" s="22"/>
      <c r="H58" s="210"/>
      <c r="I58" s="271"/>
    </row>
    <row r="59" spans="2:9">
      <c r="B59" s="50"/>
      <c r="C59" s="14"/>
      <c r="D59" s="22"/>
      <c r="E59" s="22"/>
      <c r="F59" s="195"/>
      <c r="G59" s="195"/>
      <c r="H59" s="210"/>
      <c r="I59" s="271"/>
    </row>
    <row r="60" spans="2:9" ht="12" customHeight="1">
      <c r="B60" s="50"/>
      <c r="C60" s="14"/>
      <c r="D60" s="22"/>
      <c r="E60" s="22"/>
      <c r="F60" s="22"/>
      <c r="G60" s="22"/>
      <c r="H60" s="210"/>
      <c r="I60" s="271"/>
    </row>
    <row r="61" spans="2:9">
      <c r="B61" s="50"/>
      <c r="C61" s="14"/>
      <c r="D61" s="22"/>
      <c r="E61" s="22"/>
      <c r="F61" s="22"/>
      <c r="G61" s="22"/>
      <c r="H61" s="210"/>
      <c r="I61" s="271"/>
    </row>
    <row r="62" spans="2:9" ht="12" customHeight="1">
      <c r="B62" s="50"/>
      <c r="C62" s="14"/>
      <c r="D62" s="22"/>
      <c r="E62" s="22"/>
      <c r="F62" s="22"/>
      <c r="G62" s="22"/>
      <c r="H62" s="210"/>
      <c r="I62" s="271"/>
    </row>
    <row r="63" spans="2:9">
      <c r="B63" s="50"/>
      <c r="C63" s="14"/>
      <c r="D63" s="22"/>
      <c r="E63" s="22"/>
      <c r="F63" s="22"/>
      <c r="G63" s="22"/>
      <c r="H63" s="210"/>
      <c r="I63" s="271"/>
    </row>
    <row r="64" spans="2:9" ht="12" customHeight="1">
      <c r="B64" s="50"/>
      <c r="C64" s="14"/>
      <c r="D64" s="22"/>
      <c r="E64" s="22"/>
      <c r="F64" s="22"/>
      <c r="G64" s="22"/>
      <c r="H64" s="210"/>
      <c r="I64" s="271" t="str">
        <f>IF(D64="","",G64*H64)</f>
        <v/>
      </c>
    </row>
    <row r="65" spans="2:9" s="28" customFormat="1" ht="19.5" customHeight="1">
      <c r="B65" s="151" t="str">
        <f>$B$10</f>
        <v>C13.1</v>
      </c>
      <c r="C65" s="30" t="s">
        <v>80</v>
      </c>
      <c r="D65" s="31"/>
      <c r="E65" s="31"/>
      <c r="F65" s="31"/>
      <c r="G65" s="32"/>
      <c r="H65" s="212"/>
      <c r="I65" s="272">
        <f>SUM(I9:I64)</f>
        <v>150000</v>
      </c>
    </row>
    <row r="66" spans="2:9" hidden="1">
      <c r="B66" s="661" t="str">
        <f>Client1</f>
        <v>Province of KwaZulu-Natal</v>
      </c>
      <c r="C66" s="661"/>
      <c r="D66" s="661"/>
      <c r="E66" s="98"/>
      <c r="F66" s="98"/>
      <c r="G66" s="659" t="str">
        <f>"Contract No. "&amp;ContractNo</f>
        <v>Contract No. ZNB02213/0000/00/HOD/INF/23/T</v>
      </c>
      <c r="H66" s="659"/>
      <c r="I66" s="659"/>
    </row>
    <row r="67" spans="2:9" hidden="1">
      <c r="B67" s="661" t="str">
        <f>Client2</f>
        <v>Department of Transport</v>
      </c>
      <c r="C67" s="661"/>
      <c r="D67" s="661"/>
      <c r="E67" s="98"/>
      <c r="F67" s="98"/>
      <c r="G67" s="659"/>
      <c r="H67" s="659"/>
      <c r="I67" s="659"/>
    </row>
    <row r="68" spans="2:9" hidden="1">
      <c r="B68" s="98"/>
      <c r="C68" s="98"/>
      <c r="D68" s="98"/>
      <c r="E68" s="98"/>
      <c r="F68" s="98"/>
      <c r="G68" s="659"/>
      <c r="H68" s="659"/>
      <c r="I68" s="659"/>
    </row>
    <row r="69" spans="2:9" hidden="1">
      <c r="B69" s="662"/>
      <c r="C69" s="662"/>
      <c r="D69" s="662"/>
      <c r="E69" s="80"/>
      <c r="F69" s="80"/>
      <c r="G69" s="660"/>
      <c r="H69" s="660"/>
      <c r="I69" s="660"/>
    </row>
    <row r="70" spans="2:9" hidden="1">
      <c r="B70" s="4"/>
      <c r="C70" s="4"/>
      <c r="G70" s="101"/>
      <c r="H70" s="101"/>
      <c r="I70" s="9"/>
    </row>
    <row r="71" spans="2:9" hidden="1">
      <c r="B71" s="670" t="s">
        <v>148</v>
      </c>
      <c r="C71" s="671"/>
      <c r="D71" s="671"/>
      <c r="E71" s="671"/>
      <c r="F71" s="671"/>
      <c r="G71" s="671"/>
      <c r="H71" s="671"/>
      <c r="I71" s="685" t="str">
        <f>$I$4</f>
        <v>CHAPTER C13.1</v>
      </c>
    </row>
    <row r="72" spans="2:9" hidden="1">
      <c r="B72" s="663" t="str">
        <f>ContractDescription</f>
        <v>THE CONSTRUCTION OF MKUZE RIVER BRIDGE NO.3801 AT KM 27+440 ON MAIN ROAD P52-3 IN ZULULAND UNDER EMPANGENI REGION.</v>
      </c>
      <c r="C72" s="664"/>
      <c r="D72" s="664"/>
      <c r="E72" s="664"/>
      <c r="F72" s="664"/>
      <c r="G72" s="664"/>
      <c r="H72" s="664"/>
      <c r="I72" s="686"/>
    </row>
    <row r="73" spans="2:9" hidden="1">
      <c r="B73" s="663"/>
      <c r="C73" s="664"/>
      <c r="D73" s="664"/>
      <c r="E73" s="664"/>
      <c r="F73" s="664"/>
      <c r="G73" s="664"/>
      <c r="H73" s="664"/>
      <c r="I73" s="686"/>
    </row>
    <row r="74" spans="2:9" hidden="1">
      <c r="B74" s="665"/>
      <c r="C74" s="666"/>
      <c r="D74" s="666"/>
      <c r="E74" s="666"/>
      <c r="F74" s="666"/>
      <c r="G74" s="666"/>
      <c r="H74" s="666"/>
      <c r="I74" s="687"/>
    </row>
    <row r="75" spans="2:9" s="9" customFormat="1" ht="24.95" hidden="1" customHeight="1">
      <c r="B75" s="76" t="s">
        <v>49</v>
      </c>
      <c r="C75" s="11" t="s">
        <v>50</v>
      </c>
      <c r="D75" s="11" t="s">
        <v>51</v>
      </c>
      <c r="E75" s="11"/>
      <c r="F75" s="11"/>
      <c r="G75" s="11" t="s">
        <v>53</v>
      </c>
      <c r="H75" s="204" t="s">
        <v>54</v>
      </c>
      <c r="I75" s="11" t="s">
        <v>55</v>
      </c>
    </row>
    <row r="76" spans="2:9" s="28" customFormat="1" ht="19.5" hidden="1" customHeight="1">
      <c r="B76" s="82"/>
      <c r="C76" s="30" t="s">
        <v>149</v>
      </c>
      <c r="D76" s="31"/>
      <c r="E76" s="31"/>
      <c r="F76" s="31"/>
      <c r="G76" s="32"/>
      <c r="H76" s="212"/>
      <c r="I76" s="272">
        <f>I65</f>
        <v>150000</v>
      </c>
    </row>
    <row r="77" spans="2:9" hidden="1">
      <c r="B77" s="50"/>
      <c r="C77" s="14"/>
      <c r="D77" s="22"/>
      <c r="E77" s="22"/>
      <c r="F77" s="22"/>
      <c r="G77" s="22"/>
      <c r="H77" s="210"/>
      <c r="I77" s="271"/>
    </row>
    <row r="78" spans="2:9" hidden="1">
      <c r="B78" s="50" t="s">
        <v>1369</v>
      </c>
      <c r="C78" s="14" t="s">
        <v>1370</v>
      </c>
      <c r="D78" s="22"/>
      <c r="E78" s="22"/>
      <c r="F78" s="22"/>
      <c r="G78" s="22"/>
      <c r="H78" s="210"/>
      <c r="I78" s="271" t="str">
        <f t="shared" ref="I78:I98" si="1">IF(D78="","",G78*H78)</f>
        <v/>
      </c>
    </row>
    <row r="79" spans="2:9" hidden="1">
      <c r="B79" s="50"/>
      <c r="C79" s="14"/>
      <c r="D79" s="22"/>
      <c r="E79" s="22"/>
      <c r="F79" s="22"/>
      <c r="G79" s="22"/>
      <c r="H79" s="210"/>
      <c r="I79" s="271" t="str">
        <f t="shared" si="1"/>
        <v/>
      </c>
    </row>
    <row r="80" spans="2:9" ht="14.25" hidden="1">
      <c r="B80" s="50" t="s">
        <v>1371</v>
      </c>
      <c r="C80" s="14" t="s">
        <v>1364</v>
      </c>
      <c r="D80" s="22" t="s">
        <v>381</v>
      </c>
      <c r="E80" s="22"/>
      <c r="F80" s="22" t="e">
        <f>#REF!*2%</f>
        <v>#REF!</v>
      </c>
      <c r="G80" s="22">
        <f>G59*0.01</f>
        <v>0</v>
      </c>
      <c r="H80" s="210">
        <f>191+(191*0.75)</f>
        <v>334.25</v>
      </c>
      <c r="I80" s="271">
        <f t="shared" si="1"/>
        <v>0</v>
      </c>
    </row>
    <row r="81" spans="2:9" hidden="1">
      <c r="B81" s="50"/>
      <c r="C81" s="14"/>
      <c r="D81" s="22"/>
      <c r="E81" s="22"/>
      <c r="F81" s="22"/>
      <c r="G81" s="22"/>
      <c r="H81" s="210"/>
      <c r="I81" s="271" t="str">
        <f t="shared" si="1"/>
        <v/>
      </c>
    </row>
    <row r="82" spans="2:9" ht="14.25" hidden="1">
      <c r="B82" s="50" t="s">
        <v>1372</v>
      </c>
      <c r="C82" s="14" t="s">
        <v>1366</v>
      </c>
      <c r="D82" s="22" t="s">
        <v>381</v>
      </c>
      <c r="E82" s="22"/>
      <c r="F82" s="22" t="e">
        <f>#REF!*5%</f>
        <v>#REF!</v>
      </c>
      <c r="G82" s="22">
        <f>G61*0.1</f>
        <v>0</v>
      </c>
      <c r="H82" s="210">
        <f>223+(223*0.75)</f>
        <v>390.25</v>
      </c>
      <c r="I82" s="271">
        <f t="shared" si="1"/>
        <v>0</v>
      </c>
    </row>
    <row r="83" spans="2:9" hidden="1">
      <c r="B83" s="50"/>
      <c r="C83" s="14"/>
      <c r="D83" s="22"/>
      <c r="E83" s="22"/>
      <c r="F83" s="22"/>
      <c r="G83" s="22"/>
      <c r="H83" s="210"/>
      <c r="I83" s="271" t="str">
        <f t="shared" si="1"/>
        <v/>
      </c>
    </row>
    <row r="84" spans="2:9" ht="14.25" hidden="1">
      <c r="B84" s="50" t="s">
        <v>1373</v>
      </c>
      <c r="C84" s="14" t="s">
        <v>1368</v>
      </c>
      <c r="D84" s="22" t="s">
        <v>381</v>
      </c>
      <c r="E84" s="22"/>
      <c r="F84" s="22"/>
      <c r="G84" s="22">
        <f>G63*0.1</f>
        <v>0</v>
      </c>
      <c r="H84" s="211"/>
      <c r="I84" s="271">
        <f t="shared" si="1"/>
        <v>0</v>
      </c>
    </row>
    <row r="85" spans="2:9" hidden="1">
      <c r="B85" s="50"/>
      <c r="C85" s="14"/>
      <c r="D85" s="22"/>
      <c r="E85" s="22"/>
      <c r="F85" s="22"/>
      <c r="G85" s="22"/>
      <c r="H85" s="210"/>
      <c r="I85" s="271" t="str">
        <f t="shared" si="1"/>
        <v/>
      </c>
    </row>
    <row r="86" spans="2:9" ht="14.25" hidden="1">
      <c r="B86" s="50" t="s">
        <v>1374</v>
      </c>
      <c r="C86" s="14" t="s">
        <v>1375</v>
      </c>
      <c r="D86" s="22" t="s">
        <v>381</v>
      </c>
      <c r="E86" s="22"/>
      <c r="F86" s="22"/>
      <c r="G86" s="22">
        <f>G59*0.1</f>
        <v>0</v>
      </c>
      <c r="H86" s="210">
        <v>350</v>
      </c>
      <c r="I86" s="271">
        <f t="shared" si="1"/>
        <v>0</v>
      </c>
    </row>
    <row r="87" spans="2:9" hidden="1">
      <c r="B87" s="50"/>
      <c r="C87" s="14"/>
      <c r="D87" s="22"/>
      <c r="E87" s="22"/>
      <c r="F87" s="22"/>
      <c r="G87" s="22"/>
      <c r="H87" s="210"/>
      <c r="I87" s="271" t="str">
        <f t="shared" si="1"/>
        <v/>
      </c>
    </row>
    <row r="88" spans="2:9" ht="38.25" hidden="1">
      <c r="B88" s="50" t="s">
        <v>1376</v>
      </c>
      <c r="C88" s="14" t="s">
        <v>1377</v>
      </c>
      <c r="D88" s="22" t="s">
        <v>1378</v>
      </c>
      <c r="E88" s="22"/>
      <c r="F88" s="22"/>
      <c r="G88" s="22">
        <f>G59*0.001</f>
        <v>0</v>
      </c>
      <c r="H88" s="210"/>
      <c r="I88" s="271">
        <f t="shared" si="1"/>
        <v>0</v>
      </c>
    </row>
    <row r="89" spans="2:9" hidden="1">
      <c r="B89" s="50"/>
      <c r="C89" s="14"/>
      <c r="D89" s="22"/>
      <c r="E89" s="22"/>
      <c r="F89" s="22"/>
      <c r="G89" s="22"/>
      <c r="H89" s="210"/>
      <c r="I89" s="271" t="str">
        <f t="shared" si="1"/>
        <v/>
      </c>
    </row>
    <row r="90" spans="2:9" ht="38.25" hidden="1">
      <c r="B90" s="50" t="s">
        <v>1379</v>
      </c>
      <c r="C90" s="14" t="s">
        <v>1380</v>
      </c>
      <c r="D90" s="22" t="s">
        <v>1378</v>
      </c>
      <c r="E90" s="22"/>
      <c r="F90" s="22"/>
      <c r="G90" s="22"/>
      <c r="H90" s="210"/>
      <c r="I90" s="271">
        <f t="shared" si="1"/>
        <v>0</v>
      </c>
    </row>
    <row r="91" spans="2:9">
      <c r="B91" s="50"/>
      <c r="C91" s="14"/>
      <c r="D91" s="22"/>
      <c r="E91" s="22"/>
      <c r="F91" s="22"/>
      <c r="G91" s="22"/>
      <c r="H91" s="210"/>
      <c r="I91" s="271" t="str">
        <f t="shared" si="1"/>
        <v/>
      </c>
    </row>
    <row r="92" spans="2:9">
      <c r="B92" s="50" t="s">
        <v>1381</v>
      </c>
      <c r="C92" s="14" t="s">
        <v>1382</v>
      </c>
      <c r="D92" s="22" t="s">
        <v>452</v>
      </c>
      <c r="E92" s="22"/>
      <c r="F92" s="22"/>
      <c r="G92" s="22">
        <f>(15*15)</f>
        <v>225</v>
      </c>
      <c r="H92" s="210"/>
      <c r="I92" s="271">
        <f t="shared" si="1"/>
        <v>0</v>
      </c>
    </row>
    <row r="93" spans="2:9">
      <c r="B93" s="50"/>
      <c r="C93" s="14"/>
      <c r="D93" s="22"/>
      <c r="E93" s="22"/>
      <c r="F93" s="22"/>
      <c r="G93" s="22"/>
      <c r="H93" s="210"/>
      <c r="I93" s="271" t="str">
        <f t="shared" si="1"/>
        <v/>
      </c>
    </row>
    <row r="94" spans="2:9" ht="25.5" hidden="1">
      <c r="B94" s="50" t="s">
        <v>1383</v>
      </c>
      <c r="C94" s="14" t="s">
        <v>1384</v>
      </c>
      <c r="D94" s="22" t="s">
        <v>93</v>
      </c>
      <c r="E94" s="22"/>
      <c r="F94" s="22"/>
      <c r="G94" s="22"/>
      <c r="H94" s="210"/>
      <c r="I94" s="271">
        <f t="shared" si="1"/>
        <v>0</v>
      </c>
    </row>
    <row r="95" spans="2:9" hidden="1">
      <c r="B95" s="50"/>
      <c r="C95" s="14"/>
      <c r="D95" s="22"/>
      <c r="E95" s="22"/>
      <c r="F95" s="22"/>
      <c r="G95" s="22"/>
      <c r="H95" s="210"/>
      <c r="I95" s="271" t="str">
        <f t="shared" si="1"/>
        <v/>
      </c>
    </row>
    <row r="96" spans="2:9" hidden="1">
      <c r="B96" s="50" t="s">
        <v>1385</v>
      </c>
      <c r="C96" s="14" t="s">
        <v>1386</v>
      </c>
      <c r="D96" s="22"/>
      <c r="E96" s="22"/>
      <c r="F96" s="22"/>
      <c r="G96" s="22"/>
      <c r="H96" s="210"/>
      <c r="I96" s="271" t="str">
        <f t="shared" si="1"/>
        <v/>
      </c>
    </row>
    <row r="97" spans="2:9" hidden="1">
      <c r="B97" s="50"/>
      <c r="C97" s="14"/>
      <c r="D97" s="22"/>
      <c r="E97" s="22"/>
      <c r="F97" s="22"/>
      <c r="G97" s="22"/>
      <c r="H97" s="210"/>
      <c r="I97" s="271" t="str">
        <f t="shared" si="1"/>
        <v/>
      </c>
    </row>
    <row r="98" spans="2:9" ht="14.25" hidden="1">
      <c r="B98" s="50" t="s">
        <v>1387</v>
      </c>
      <c r="C98" s="14" t="s">
        <v>1388</v>
      </c>
      <c r="D98" s="22" t="s">
        <v>381</v>
      </c>
      <c r="E98" s="22"/>
      <c r="F98" s="22"/>
      <c r="G98" s="22"/>
      <c r="H98" s="210"/>
      <c r="I98" s="271">
        <f t="shared" si="1"/>
        <v>0</v>
      </c>
    </row>
    <row r="99" spans="2:9" hidden="1">
      <c r="B99" s="50"/>
      <c r="C99" s="14"/>
      <c r="D99" s="22"/>
      <c r="E99" s="22"/>
      <c r="F99" s="22"/>
      <c r="G99" s="22"/>
      <c r="H99" s="210"/>
      <c r="I99" s="271"/>
    </row>
    <row r="100" spans="2:9" ht="14.25" hidden="1">
      <c r="B100" s="50" t="s">
        <v>1389</v>
      </c>
      <c r="C100" s="14" t="s">
        <v>1390</v>
      </c>
      <c r="D100" s="22" t="s">
        <v>381</v>
      </c>
      <c r="E100" s="22"/>
      <c r="F100" s="22"/>
      <c r="G100" s="22"/>
      <c r="H100" s="210"/>
      <c r="I100" s="271">
        <f>IF(D100="","",G100*H100)</f>
        <v>0</v>
      </c>
    </row>
    <row r="101" spans="2:9" hidden="1">
      <c r="B101" s="50"/>
      <c r="C101" s="14"/>
      <c r="D101" s="22"/>
      <c r="E101" s="22"/>
      <c r="F101" s="22"/>
      <c r="G101" s="22"/>
      <c r="H101" s="210"/>
      <c r="I101" s="271"/>
    </row>
    <row r="102" spans="2:9" ht="14.25" hidden="1">
      <c r="B102" s="50" t="s">
        <v>1391</v>
      </c>
      <c r="C102" s="14" t="s">
        <v>1392</v>
      </c>
      <c r="D102" s="22" t="s">
        <v>381</v>
      </c>
      <c r="E102" s="22"/>
      <c r="F102" s="22"/>
      <c r="G102" s="22"/>
      <c r="H102" s="210"/>
      <c r="I102" s="271">
        <f>IF(D102="","",G102*H102)</f>
        <v>0</v>
      </c>
    </row>
    <row r="103" spans="2:9">
      <c r="B103" s="50"/>
      <c r="C103" s="14"/>
      <c r="D103" s="22"/>
      <c r="E103" s="22"/>
      <c r="F103" s="22"/>
      <c r="G103" s="22"/>
      <c r="H103" s="210"/>
      <c r="I103" s="271"/>
    </row>
    <row r="104" spans="2:9" ht="14.25">
      <c r="B104" s="50" t="s">
        <v>1393</v>
      </c>
      <c r="C104" s="14" t="s">
        <v>1394</v>
      </c>
      <c r="D104" s="22" t="s">
        <v>381</v>
      </c>
      <c r="E104" s="22" t="s">
        <v>52</v>
      </c>
      <c r="F104" s="22"/>
      <c r="G104" s="22">
        <v>135</v>
      </c>
      <c r="H104" s="210"/>
      <c r="I104" s="271">
        <f>IF(D104="","",G104*H104)</f>
        <v>0</v>
      </c>
    </row>
    <row r="105" spans="2:9">
      <c r="B105" s="50"/>
      <c r="C105" s="14"/>
      <c r="D105" s="22"/>
      <c r="E105" s="22"/>
      <c r="F105" s="22"/>
      <c r="G105" s="22"/>
      <c r="H105" s="210"/>
      <c r="I105" s="271"/>
    </row>
    <row r="106" spans="2:9" ht="25.5">
      <c r="B106" s="50" t="s">
        <v>1395</v>
      </c>
      <c r="C106" s="14" t="s">
        <v>1396</v>
      </c>
      <c r="D106" s="22" t="s">
        <v>381</v>
      </c>
      <c r="E106" s="22" t="s">
        <v>52</v>
      </c>
      <c r="F106" s="195"/>
      <c r="G106" s="195">
        <v>50</v>
      </c>
      <c r="H106" s="210"/>
      <c r="I106" s="271">
        <f>IF(D106="","",G106*H106)</f>
        <v>0</v>
      </c>
    </row>
    <row r="107" spans="2:9">
      <c r="B107" s="50"/>
      <c r="C107" s="14"/>
      <c r="D107" s="22"/>
      <c r="E107" s="22"/>
      <c r="F107" s="195"/>
      <c r="G107" s="195"/>
      <c r="H107" s="210"/>
      <c r="I107" s="271"/>
    </row>
    <row r="108" spans="2:9">
      <c r="B108" s="50"/>
      <c r="C108" s="14"/>
      <c r="D108" s="22"/>
      <c r="E108" s="22"/>
      <c r="F108" s="195"/>
      <c r="G108" s="195"/>
      <c r="H108" s="210"/>
      <c r="I108" s="271"/>
    </row>
    <row r="109" spans="2:9">
      <c r="B109" s="50"/>
      <c r="C109" s="14"/>
      <c r="D109" s="22"/>
      <c r="E109" s="22"/>
      <c r="F109" s="195"/>
      <c r="G109" s="195"/>
      <c r="H109" s="210"/>
      <c r="I109" s="271"/>
    </row>
    <row r="110" spans="2:9">
      <c r="B110" s="50"/>
      <c r="C110" s="14"/>
      <c r="D110" s="22"/>
      <c r="E110" s="22"/>
      <c r="F110" s="195"/>
      <c r="G110" s="195"/>
      <c r="H110" s="210"/>
      <c r="I110" s="271"/>
    </row>
    <row r="111" spans="2:9">
      <c r="B111" s="50"/>
      <c r="C111" s="14"/>
      <c r="D111" s="22"/>
      <c r="E111" s="22"/>
      <c r="F111" s="195"/>
      <c r="G111" s="195"/>
      <c r="H111" s="210"/>
      <c r="I111" s="271"/>
    </row>
    <row r="112" spans="2:9">
      <c r="B112" s="50"/>
      <c r="C112" s="14"/>
      <c r="D112" s="22"/>
      <c r="E112" s="22"/>
      <c r="F112" s="195"/>
      <c r="G112" s="195"/>
      <c r="H112" s="210"/>
      <c r="I112" s="271"/>
    </row>
    <row r="113" spans="2:9">
      <c r="B113" s="50"/>
      <c r="C113" s="14"/>
      <c r="D113" s="22"/>
      <c r="E113" s="22"/>
      <c r="F113" s="195"/>
      <c r="G113" s="195"/>
      <c r="H113" s="210"/>
      <c r="I113" s="271"/>
    </row>
    <row r="114" spans="2:9">
      <c r="B114" s="50"/>
      <c r="C114" s="14"/>
      <c r="D114" s="22"/>
      <c r="E114" s="22"/>
      <c r="F114" s="195"/>
      <c r="G114" s="195"/>
      <c r="H114" s="210"/>
      <c r="I114" s="271"/>
    </row>
    <row r="115" spans="2:9">
      <c r="B115" s="50"/>
      <c r="C115" s="14"/>
      <c r="D115" s="22"/>
      <c r="E115" s="22"/>
      <c r="F115" s="195"/>
      <c r="G115" s="195"/>
      <c r="H115" s="210"/>
      <c r="I115" s="271"/>
    </row>
    <row r="116" spans="2:9">
      <c r="B116" s="50"/>
      <c r="C116" s="14"/>
      <c r="D116" s="22"/>
      <c r="E116" s="22"/>
      <c r="F116" s="195"/>
      <c r="G116" s="195"/>
      <c r="H116" s="210"/>
      <c r="I116" s="271"/>
    </row>
    <row r="117" spans="2:9">
      <c r="B117" s="50"/>
      <c r="C117" s="14"/>
      <c r="D117" s="22"/>
      <c r="E117" s="22"/>
      <c r="F117" s="195"/>
      <c r="G117" s="195"/>
      <c r="H117" s="210"/>
      <c r="I117" s="271"/>
    </row>
    <row r="118" spans="2:9">
      <c r="B118" s="50"/>
      <c r="C118" s="14"/>
      <c r="D118" s="22"/>
      <c r="E118" s="22"/>
      <c r="F118" s="195"/>
      <c r="G118" s="195"/>
      <c r="H118" s="210"/>
      <c r="I118" s="271"/>
    </row>
    <row r="119" spans="2:9">
      <c r="B119" s="50"/>
      <c r="C119" s="14"/>
      <c r="D119" s="22"/>
      <c r="E119" s="22"/>
      <c r="F119" s="195"/>
      <c r="G119" s="195"/>
      <c r="H119" s="210"/>
      <c r="I119" s="271"/>
    </row>
    <row r="120" spans="2:9">
      <c r="B120" s="50"/>
      <c r="C120" s="14"/>
      <c r="D120" s="22"/>
      <c r="E120" s="22"/>
      <c r="F120" s="195"/>
      <c r="G120" s="195"/>
      <c r="H120" s="210"/>
      <c r="I120" s="271"/>
    </row>
    <row r="121" spans="2:9">
      <c r="B121" s="50"/>
      <c r="C121" s="14"/>
      <c r="D121" s="22"/>
      <c r="E121" s="22"/>
      <c r="F121" s="195"/>
      <c r="G121" s="195"/>
      <c r="H121" s="210"/>
      <c r="I121" s="271"/>
    </row>
    <row r="122" spans="2:9">
      <c r="B122" s="50"/>
      <c r="C122" s="14"/>
      <c r="D122" s="22"/>
      <c r="E122" s="22"/>
      <c r="F122" s="195"/>
      <c r="G122" s="195"/>
      <c r="H122" s="210"/>
      <c r="I122" s="271"/>
    </row>
    <row r="123" spans="2:9">
      <c r="B123" s="50"/>
      <c r="C123" s="14"/>
      <c r="D123" s="22"/>
      <c r="E123" s="22"/>
      <c r="F123" s="195"/>
      <c r="G123" s="195"/>
      <c r="H123" s="210"/>
      <c r="I123" s="271"/>
    </row>
    <row r="124" spans="2:9">
      <c r="B124" s="50"/>
      <c r="C124" s="14"/>
      <c r="D124" s="22"/>
      <c r="E124" s="22"/>
      <c r="F124" s="195"/>
      <c r="G124" s="195"/>
      <c r="H124" s="210"/>
      <c r="I124" s="271"/>
    </row>
    <row r="125" spans="2:9">
      <c r="B125" s="50"/>
      <c r="C125" s="14"/>
      <c r="D125" s="22"/>
      <c r="E125" s="22"/>
      <c r="F125" s="195"/>
      <c r="G125" s="195"/>
      <c r="H125" s="210"/>
      <c r="I125" s="271"/>
    </row>
    <row r="126" spans="2:9">
      <c r="B126" s="50"/>
      <c r="C126" s="14"/>
      <c r="D126" s="22"/>
      <c r="E126" s="22"/>
      <c r="F126" s="195"/>
      <c r="G126" s="195"/>
      <c r="H126" s="210"/>
      <c r="I126" s="271"/>
    </row>
    <row r="127" spans="2:9">
      <c r="B127" s="50"/>
      <c r="C127" s="14"/>
      <c r="D127" s="22"/>
      <c r="E127" s="22"/>
      <c r="F127" s="195"/>
      <c r="G127" s="195"/>
      <c r="H127" s="210"/>
      <c r="I127" s="271"/>
    </row>
    <row r="128" spans="2:9">
      <c r="B128" s="50"/>
      <c r="C128" s="14"/>
      <c r="D128" s="22"/>
      <c r="E128" s="22"/>
      <c r="F128" s="195"/>
      <c r="G128" s="195"/>
      <c r="H128" s="210"/>
      <c r="I128" s="271"/>
    </row>
    <row r="129" spans="2:9">
      <c r="B129" s="50"/>
      <c r="C129" s="14"/>
      <c r="D129" s="22"/>
      <c r="E129" s="22"/>
      <c r="F129" s="195"/>
      <c r="G129" s="195"/>
      <c r="H129" s="210"/>
      <c r="I129" s="271"/>
    </row>
    <row r="130" spans="2:9">
      <c r="B130" s="50"/>
      <c r="C130" s="14"/>
      <c r="D130" s="22"/>
      <c r="E130" s="22"/>
      <c r="F130" s="195"/>
      <c r="G130" s="195"/>
      <c r="H130" s="210"/>
      <c r="I130" s="271"/>
    </row>
    <row r="131" spans="2:9">
      <c r="B131" s="50"/>
      <c r="C131" s="14"/>
      <c r="D131" s="22"/>
      <c r="E131" s="22"/>
      <c r="F131" s="195"/>
      <c r="G131" s="195"/>
      <c r="H131" s="210"/>
      <c r="I131" s="271"/>
    </row>
    <row r="132" spans="2:9">
      <c r="B132" s="50"/>
      <c r="C132" s="14"/>
      <c r="D132" s="22"/>
      <c r="E132" s="22"/>
      <c r="F132" s="195"/>
      <c r="G132" s="195"/>
      <c r="H132" s="210"/>
      <c r="I132" s="271"/>
    </row>
    <row r="133" spans="2:9">
      <c r="B133" s="50"/>
      <c r="C133" s="14"/>
      <c r="D133" s="22"/>
      <c r="E133" s="22"/>
      <c r="F133" s="195"/>
      <c r="G133" s="195"/>
      <c r="H133" s="210"/>
      <c r="I133" s="271"/>
    </row>
    <row r="134" spans="2:9">
      <c r="B134" s="50"/>
      <c r="C134" s="14"/>
      <c r="D134" s="22"/>
      <c r="E134" s="22"/>
      <c r="F134" s="195"/>
      <c r="G134" s="195"/>
      <c r="H134" s="210"/>
      <c r="I134" s="271"/>
    </row>
    <row r="135" spans="2:9">
      <c r="B135" s="50"/>
      <c r="C135" s="14"/>
      <c r="D135" s="22"/>
      <c r="E135" s="22"/>
      <c r="F135" s="195"/>
      <c r="G135" s="195"/>
      <c r="H135" s="210"/>
      <c r="I135" s="271"/>
    </row>
    <row r="136" spans="2:9">
      <c r="B136" s="50"/>
      <c r="C136" s="14"/>
      <c r="D136" s="22"/>
      <c r="E136" s="22"/>
      <c r="F136" s="195"/>
      <c r="G136" s="195"/>
      <c r="H136" s="210"/>
      <c r="I136" s="271"/>
    </row>
    <row r="137" spans="2:9">
      <c r="B137" s="50"/>
      <c r="C137" s="14"/>
      <c r="D137" s="22"/>
      <c r="E137" s="22"/>
      <c r="F137" s="22"/>
      <c r="G137" s="22"/>
      <c r="H137" s="210"/>
      <c r="I137" s="271"/>
    </row>
    <row r="138" spans="2:9" ht="14.25" hidden="1">
      <c r="B138" s="50" t="s">
        <v>1397</v>
      </c>
      <c r="C138" s="14" t="s">
        <v>1398</v>
      </c>
      <c r="D138" s="22" t="s">
        <v>381</v>
      </c>
      <c r="E138" s="22"/>
      <c r="F138" s="195"/>
      <c r="G138" s="195"/>
      <c r="H138" s="210">
        <f>2225+(2225*0.75)</f>
        <v>3893.75</v>
      </c>
      <c r="I138" s="271">
        <f>IF(D138="","",G138*H138)</f>
        <v>0</v>
      </c>
    </row>
    <row r="139" spans="2:9" hidden="1">
      <c r="B139" s="50"/>
      <c r="C139" s="14"/>
      <c r="D139" s="22"/>
      <c r="E139" s="22"/>
      <c r="F139" s="22"/>
      <c r="G139" s="22"/>
      <c r="H139" s="210"/>
      <c r="I139" s="271" t="str">
        <f>IF(D139="","",G139*H139)</f>
        <v/>
      </c>
    </row>
    <row r="140" spans="2:9" ht="25.5" hidden="1">
      <c r="B140" s="50" t="s">
        <v>1399</v>
      </c>
      <c r="C140" s="14" t="s">
        <v>1400</v>
      </c>
      <c r="D140" s="22"/>
      <c r="E140" s="22"/>
      <c r="F140" s="22"/>
      <c r="G140" s="22"/>
      <c r="H140" s="210"/>
      <c r="I140" s="271" t="str">
        <f>IF(D140="","",G140*H140)</f>
        <v/>
      </c>
    </row>
    <row r="141" spans="2:9" hidden="1">
      <c r="B141" s="50"/>
      <c r="C141" s="14"/>
      <c r="D141" s="22"/>
      <c r="E141" s="22"/>
      <c r="F141" s="22"/>
      <c r="G141" s="22"/>
      <c r="H141" s="210"/>
      <c r="I141" s="271" t="str">
        <f>IF(D141="","",G141*H141)</f>
        <v/>
      </c>
    </row>
    <row r="142" spans="2:9" ht="14.25" hidden="1">
      <c r="B142" s="50" t="s">
        <v>1401</v>
      </c>
      <c r="C142" s="14" t="s">
        <v>1388</v>
      </c>
      <c r="D142" s="22" t="s">
        <v>381</v>
      </c>
      <c r="E142" s="22"/>
      <c r="F142" s="22"/>
      <c r="G142" s="22"/>
      <c r="H142" s="210"/>
      <c r="I142" s="271">
        <f>IF(D142="","",G142*H142)</f>
        <v>0</v>
      </c>
    </row>
    <row r="143" spans="2:9" hidden="1">
      <c r="B143" s="50"/>
      <c r="C143" s="14"/>
      <c r="D143" s="22"/>
      <c r="E143" s="22"/>
      <c r="F143" s="22"/>
      <c r="G143" s="22"/>
      <c r="H143" s="210"/>
      <c r="I143" s="271"/>
    </row>
    <row r="144" spans="2:9" ht="14.25" hidden="1">
      <c r="B144" s="50" t="s">
        <v>1402</v>
      </c>
      <c r="C144" s="14" t="s">
        <v>1390</v>
      </c>
      <c r="D144" s="22" t="s">
        <v>381</v>
      </c>
      <c r="E144" s="22"/>
      <c r="F144" s="22"/>
      <c r="G144" s="22"/>
      <c r="H144" s="210"/>
      <c r="I144" s="271">
        <f>IF(D144="","",G144*H144)</f>
        <v>0</v>
      </c>
    </row>
    <row r="145" spans="2:9" hidden="1">
      <c r="B145" s="50"/>
      <c r="C145" s="14"/>
      <c r="D145" s="22"/>
      <c r="E145" s="22"/>
      <c r="F145" s="22"/>
      <c r="G145" s="22"/>
      <c r="H145" s="210"/>
      <c r="I145" s="271"/>
    </row>
    <row r="146" spans="2:9" ht="14.25" hidden="1">
      <c r="B146" s="50" t="s">
        <v>1403</v>
      </c>
      <c r="C146" s="14" t="s">
        <v>1392</v>
      </c>
      <c r="D146" s="22" t="s">
        <v>381</v>
      </c>
      <c r="E146" s="22"/>
      <c r="F146" s="22"/>
      <c r="G146" s="22"/>
      <c r="H146" s="210"/>
      <c r="I146" s="271">
        <f>IF(D146="","",G146*H146)</f>
        <v>0</v>
      </c>
    </row>
    <row r="147" spans="2:9" ht="12" hidden="1" customHeight="1">
      <c r="B147" s="50"/>
      <c r="C147" s="14"/>
      <c r="D147" s="22"/>
      <c r="E147" s="22"/>
      <c r="F147" s="22"/>
      <c r="G147" s="22"/>
      <c r="H147" s="210"/>
      <c r="I147" s="271"/>
    </row>
    <row r="148" spans="2:9" ht="14.25" hidden="1">
      <c r="B148" s="50" t="s">
        <v>1404</v>
      </c>
      <c r="C148" s="14" t="s">
        <v>1405</v>
      </c>
      <c r="D148" s="22" t="s">
        <v>381</v>
      </c>
      <c r="E148" s="22"/>
      <c r="F148" s="22"/>
      <c r="G148" s="22"/>
      <c r="H148" s="210"/>
      <c r="I148" s="271">
        <f>IF(D148="","",G148*H148)</f>
        <v>0</v>
      </c>
    </row>
    <row r="149" spans="2:9" ht="12" hidden="1" customHeight="1">
      <c r="B149" s="50"/>
      <c r="C149" s="14"/>
      <c r="D149" s="22"/>
      <c r="E149" s="22"/>
      <c r="F149" s="22"/>
      <c r="G149" s="22"/>
      <c r="H149" s="210"/>
      <c r="I149" s="271"/>
    </row>
    <row r="150" spans="2:9" ht="25.5" hidden="1">
      <c r="B150" s="50" t="s">
        <v>1406</v>
      </c>
      <c r="C150" s="14" t="s">
        <v>1407</v>
      </c>
      <c r="D150" s="22" t="s">
        <v>381</v>
      </c>
      <c r="E150" s="22"/>
      <c r="F150" s="22"/>
      <c r="G150" s="22"/>
      <c r="H150" s="210"/>
      <c r="I150" s="271">
        <f>IF(D150="","",G150*H150)</f>
        <v>0</v>
      </c>
    </row>
    <row r="151" spans="2:9" ht="12" hidden="1" customHeight="1">
      <c r="B151" s="50"/>
      <c r="C151" s="14"/>
      <c r="D151" s="22"/>
      <c r="E151" s="22"/>
      <c r="F151" s="22"/>
      <c r="G151" s="22"/>
      <c r="H151" s="210"/>
      <c r="I151" s="271"/>
    </row>
    <row r="152" spans="2:9" ht="14.25" hidden="1">
      <c r="B152" s="50" t="s">
        <v>1408</v>
      </c>
      <c r="C152" s="14" t="s">
        <v>1398</v>
      </c>
      <c r="D152" s="22" t="s">
        <v>381</v>
      </c>
      <c r="E152" s="22"/>
      <c r="F152" s="22"/>
      <c r="G152" s="22"/>
      <c r="H152" s="210"/>
      <c r="I152" s="271">
        <f t="shared" ref="I152:I161" si="2">IF(D152="","",G152*H152)</f>
        <v>0</v>
      </c>
    </row>
    <row r="153" spans="2:9" ht="12" hidden="1" customHeight="1">
      <c r="B153" s="50"/>
      <c r="C153" s="14"/>
      <c r="D153" s="22"/>
      <c r="E153" s="22"/>
      <c r="F153" s="22"/>
      <c r="G153" s="22"/>
      <c r="H153" s="210"/>
      <c r="I153" s="271" t="str">
        <f t="shared" si="2"/>
        <v/>
      </c>
    </row>
    <row r="154" spans="2:9" s="254" customFormat="1" ht="25.5" hidden="1">
      <c r="B154" s="251" t="s">
        <v>1409</v>
      </c>
      <c r="C154" s="252" t="s">
        <v>1410</v>
      </c>
      <c r="D154" s="221" t="s">
        <v>69</v>
      </c>
      <c r="E154" s="221"/>
      <c r="F154" s="221"/>
      <c r="G154" s="221"/>
      <c r="H154" s="253">
        <v>1</v>
      </c>
      <c r="I154" s="294">
        <f t="shared" si="2"/>
        <v>0</v>
      </c>
    </row>
    <row r="155" spans="2:9" s="254" customFormat="1" ht="12" hidden="1" customHeight="1">
      <c r="B155" s="251"/>
      <c r="C155" s="252"/>
      <c r="D155" s="221"/>
      <c r="E155" s="221"/>
      <c r="F155" s="221"/>
      <c r="G155" s="221"/>
      <c r="H155" s="253"/>
      <c r="I155" s="294" t="str">
        <f t="shared" si="2"/>
        <v/>
      </c>
    </row>
    <row r="156" spans="2:9" s="254" customFormat="1" ht="25.5" hidden="1">
      <c r="B156" s="251" t="s">
        <v>1411</v>
      </c>
      <c r="C156" s="252" t="s">
        <v>1412</v>
      </c>
      <c r="D156" s="221" t="s">
        <v>109</v>
      </c>
      <c r="E156" s="221"/>
      <c r="F156" s="255"/>
      <c r="G156" s="255"/>
      <c r="H156" s="253">
        <v>120</v>
      </c>
      <c r="I156" s="294">
        <f t="shared" si="2"/>
        <v>0</v>
      </c>
    </row>
    <row r="157" spans="2:9" s="254" customFormat="1" ht="12" hidden="1" customHeight="1">
      <c r="B157" s="251"/>
      <c r="C157" s="252"/>
      <c r="D157" s="221"/>
      <c r="E157" s="221"/>
      <c r="F157" s="221"/>
      <c r="G157" s="221"/>
      <c r="H157" s="253"/>
      <c r="I157" s="294" t="str">
        <f t="shared" si="2"/>
        <v/>
      </c>
    </row>
    <row r="158" spans="2:9" s="254" customFormat="1" ht="25.5" hidden="1">
      <c r="B158" s="251" t="s">
        <v>1413</v>
      </c>
      <c r="C158" s="252" t="s">
        <v>1414</v>
      </c>
      <c r="D158" s="221" t="s">
        <v>335</v>
      </c>
      <c r="E158" s="221"/>
      <c r="F158" s="255"/>
      <c r="G158" s="255"/>
      <c r="H158" s="253">
        <v>120</v>
      </c>
      <c r="I158" s="294">
        <f t="shared" si="2"/>
        <v>0</v>
      </c>
    </row>
    <row r="159" spans="2:9" s="254" customFormat="1" ht="12" hidden="1" customHeight="1">
      <c r="B159" s="251"/>
      <c r="C159" s="252"/>
      <c r="D159" s="221"/>
      <c r="E159" s="221"/>
      <c r="F159" s="221"/>
      <c r="G159" s="221"/>
      <c r="H159" s="253"/>
      <c r="I159" s="294" t="str">
        <f t="shared" si="2"/>
        <v/>
      </c>
    </row>
    <row r="160" spans="2:9" s="254" customFormat="1" ht="25.5" hidden="1">
      <c r="B160" s="251" t="s">
        <v>1415</v>
      </c>
      <c r="C160" s="252" t="s">
        <v>1416</v>
      </c>
      <c r="D160" s="221" t="s">
        <v>467</v>
      </c>
      <c r="E160" s="221"/>
      <c r="F160" s="221"/>
      <c r="G160" s="221"/>
      <c r="H160" s="253">
        <v>500</v>
      </c>
      <c r="I160" s="294">
        <f t="shared" si="2"/>
        <v>0</v>
      </c>
    </row>
    <row r="161" spans="2:9" ht="12" customHeight="1">
      <c r="B161" s="50"/>
      <c r="C161" s="232"/>
      <c r="D161" s="22"/>
      <c r="E161" s="22"/>
      <c r="F161" s="22"/>
      <c r="G161" s="22"/>
      <c r="H161" s="210"/>
      <c r="I161" s="271" t="str">
        <f t="shared" si="2"/>
        <v/>
      </c>
    </row>
    <row r="162" spans="2:9" s="28" customFormat="1" ht="19.5" customHeight="1">
      <c r="B162" s="151" t="str">
        <f>$B$10</f>
        <v>C13.1</v>
      </c>
      <c r="C162" s="30" t="s">
        <v>80</v>
      </c>
      <c r="D162" s="31"/>
      <c r="E162" s="31"/>
      <c r="F162" s="31"/>
      <c r="G162" s="32"/>
      <c r="H162" s="212"/>
      <c r="I162" s="272">
        <f>SUM(I76:I161)</f>
        <v>150000</v>
      </c>
    </row>
    <row r="163" spans="2:9" hidden="1">
      <c r="B163" s="661" t="str">
        <f>Client1</f>
        <v>Province of KwaZulu-Natal</v>
      </c>
      <c r="C163" s="661"/>
      <c r="D163" s="661"/>
      <c r="E163" s="98"/>
      <c r="F163" s="98"/>
      <c r="G163" s="659" t="str">
        <f>"Contract No. "&amp;ContractNo</f>
        <v>Contract No. ZNB02213/0000/00/HOD/INF/23/T</v>
      </c>
      <c r="H163" s="659"/>
      <c r="I163" s="659"/>
    </row>
    <row r="164" spans="2:9" hidden="1">
      <c r="B164" s="661" t="str">
        <f>Client2</f>
        <v>Department of Transport</v>
      </c>
      <c r="C164" s="661"/>
      <c r="D164" s="661"/>
      <c r="E164" s="98"/>
      <c r="F164" s="98"/>
      <c r="G164" s="659"/>
      <c r="H164" s="659"/>
      <c r="I164" s="659"/>
    </row>
    <row r="165" spans="2:9" hidden="1">
      <c r="B165" s="662"/>
      <c r="C165" s="662"/>
      <c r="D165" s="662"/>
      <c r="E165" s="80"/>
      <c r="F165" s="80"/>
      <c r="G165" s="660"/>
      <c r="H165" s="660"/>
      <c r="I165" s="660"/>
    </row>
    <row r="166" spans="2:9" hidden="1">
      <c r="B166" s="670" t="s">
        <v>148</v>
      </c>
      <c r="C166" s="671"/>
      <c r="D166" s="671"/>
      <c r="E166" s="671"/>
      <c r="F166" s="671"/>
      <c r="G166" s="671"/>
      <c r="H166" s="671"/>
      <c r="I166" s="685" t="str">
        <f>$I$4</f>
        <v>CHAPTER C13.1</v>
      </c>
    </row>
    <row r="167" spans="2:9" hidden="1">
      <c r="B167" s="663" t="str">
        <f>ContractDescription</f>
        <v>THE CONSTRUCTION OF MKUZE RIVER BRIDGE NO.3801 AT KM 27+440 ON MAIN ROAD P52-3 IN ZULULAND UNDER EMPANGENI REGION.</v>
      </c>
      <c r="C167" s="664"/>
      <c r="D167" s="664"/>
      <c r="E167" s="664"/>
      <c r="F167" s="664"/>
      <c r="G167" s="664"/>
      <c r="H167" s="664"/>
      <c r="I167" s="686"/>
    </row>
    <row r="168" spans="2:9" hidden="1">
      <c r="B168" s="663"/>
      <c r="C168" s="664"/>
      <c r="D168" s="664"/>
      <c r="E168" s="664"/>
      <c r="F168" s="664"/>
      <c r="G168" s="664"/>
      <c r="H168" s="664"/>
      <c r="I168" s="686"/>
    </row>
    <row r="169" spans="2:9" hidden="1">
      <c r="B169" s="665"/>
      <c r="C169" s="666"/>
      <c r="D169" s="666"/>
      <c r="E169" s="666"/>
      <c r="F169" s="666"/>
      <c r="G169" s="666"/>
      <c r="H169" s="666"/>
      <c r="I169" s="687"/>
    </row>
    <row r="170" spans="2:9" s="9" customFormat="1" ht="24.95" hidden="1" customHeight="1">
      <c r="B170" s="76" t="s">
        <v>49</v>
      </c>
      <c r="C170" s="11" t="s">
        <v>50</v>
      </c>
      <c r="D170" s="11" t="s">
        <v>51</v>
      </c>
      <c r="E170" s="11"/>
      <c r="F170" s="11"/>
      <c r="G170" s="11" t="s">
        <v>53</v>
      </c>
      <c r="H170" s="204" t="s">
        <v>54</v>
      </c>
      <c r="I170" s="11" t="s">
        <v>55</v>
      </c>
    </row>
    <row r="171" spans="2:9" s="28" customFormat="1" ht="19.5" hidden="1" customHeight="1">
      <c r="B171" s="82"/>
      <c r="C171" s="30" t="s">
        <v>149</v>
      </c>
      <c r="D171" s="31"/>
      <c r="E171" s="31"/>
      <c r="F171" s="31"/>
      <c r="G171" s="32"/>
      <c r="H171" s="212"/>
      <c r="I171" s="272">
        <f>I162</f>
        <v>150000</v>
      </c>
    </row>
    <row r="172" spans="2:9" ht="11.85" hidden="1" customHeight="1">
      <c r="B172" s="50"/>
      <c r="C172" s="14"/>
      <c r="D172" s="22"/>
      <c r="E172" s="22"/>
      <c r="F172" s="22"/>
      <c r="G172" s="22"/>
      <c r="H172" s="210"/>
      <c r="I172" s="271"/>
    </row>
    <row r="173" spans="2:9" s="254" customFormat="1" hidden="1">
      <c r="B173" s="251" t="s">
        <v>1417</v>
      </c>
      <c r="C173" s="252" t="s">
        <v>1418</v>
      </c>
      <c r="D173" s="221"/>
      <c r="E173" s="221"/>
      <c r="F173" s="221"/>
      <c r="G173" s="221"/>
      <c r="H173" s="253"/>
      <c r="I173" s="294" t="str">
        <f t="shared" ref="I173:I204" si="3">IF(D173="","",G173*H173)</f>
        <v/>
      </c>
    </row>
    <row r="174" spans="2:9" s="254" customFormat="1" ht="11.85" hidden="1" customHeight="1">
      <c r="B174" s="251"/>
      <c r="C174" s="252"/>
      <c r="D174" s="221"/>
      <c r="E174" s="221"/>
      <c r="F174" s="221"/>
      <c r="G174" s="221"/>
      <c r="H174" s="253"/>
      <c r="I174" s="294" t="str">
        <f t="shared" si="3"/>
        <v/>
      </c>
    </row>
    <row r="175" spans="2:9" s="254" customFormat="1" ht="25.5" hidden="1">
      <c r="B175" s="251" t="s">
        <v>1419</v>
      </c>
      <c r="C175" s="252" t="s">
        <v>1420</v>
      </c>
      <c r="D175" s="221" t="s">
        <v>335</v>
      </c>
      <c r="E175" s="221"/>
      <c r="F175" s="255"/>
      <c r="G175" s="221">
        <f>F175</f>
        <v>0</v>
      </c>
      <c r="H175" s="253">
        <v>120</v>
      </c>
      <c r="I175" s="294">
        <f t="shared" si="3"/>
        <v>0</v>
      </c>
    </row>
    <row r="176" spans="2:9" s="254" customFormat="1" ht="11.85" hidden="1" customHeight="1">
      <c r="B176" s="251"/>
      <c r="C176" s="252"/>
      <c r="D176" s="221"/>
      <c r="E176" s="221"/>
      <c r="F176" s="221"/>
      <c r="G176" s="221"/>
      <c r="H176" s="253"/>
      <c r="I176" s="294" t="str">
        <f t="shared" si="3"/>
        <v/>
      </c>
    </row>
    <row r="177" spans="2:9" s="254" customFormat="1" ht="51" hidden="1">
      <c r="B177" s="251" t="s">
        <v>1421</v>
      </c>
      <c r="C177" s="252" t="s">
        <v>1422</v>
      </c>
      <c r="D177" s="221" t="s">
        <v>467</v>
      </c>
      <c r="E177" s="221"/>
      <c r="F177" s="221"/>
      <c r="G177" s="221"/>
      <c r="H177" s="253">
        <f>18330+(18330*0.45)</f>
        <v>26578.5</v>
      </c>
      <c r="I177" s="294">
        <f t="shared" si="3"/>
        <v>0</v>
      </c>
    </row>
    <row r="178" spans="2:9" ht="11.85" hidden="1" customHeight="1">
      <c r="B178" s="50"/>
      <c r="C178" s="14"/>
      <c r="D178" s="22"/>
      <c r="E178" s="22"/>
      <c r="F178" s="22"/>
      <c r="G178" s="22"/>
      <c r="H178" s="210"/>
      <c r="I178" s="271" t="str">
        <f t="shared" si="3"/>
        <v/>
      </c>
    </row>
    <row r="179" spans="2:9" ht="25.5" hidden="1">
      <c r="B179" s="50" t="s">
        <v>1423</v>
      </c>
      <c r="C179" s="14" t="s">
        <v>1424</v>
      </c>
      <c r="D179" s="22" t="s">
        <v>93</v>
      </c>
      <c r="E179" s="22"/>
      <c r="F179" s="22"/>
      <c r="G179" s="22"/>
      <c r="H179" s="210"/>
      <c r="I179" s="271">
        <f t="shared" si="3"/>
        <v>0</v>
      </c>
    </row>
    <row r="180" spans="2:9" ht="11.85" hidden="1" customHeight="1">
      <c r="B180" s="50"/>
      <c r="C180" s="14"/>
      <c r="D180" s="22"/>
      <c r="E180" s="22"/>
      <c r="F180" s="22"/>
      <c r="G180" s="22"/>
      <c r="H180" s="210"/>
      <c r="I180" s="271" t="str">
        <f t="shared" si="3"/>
        <v/>
      </c>
    </row>
    <row r="181" spans="2:9" ht="25.5" hidden="1">
      <c r="B181" s="50" t="s">
        <v>1425</v>
      </c>
      <c r="C181" s="14" t="s">
        <v>1426</v>
      </c>
      <c r="D181" s="22" t="s">
        <v>93</v>
      </c>
      <c r="E181" s="22"/>
      <c r="F181" s="22"/>
      <c r="G181" s="22"/>
      <c r="H181" s="210"/>
      <c r="I181" s="271">
        <f t="shared" si="3"/>
        <v>0</v>
      </c>
    </row>
    <row r="182" spans="2:9" ht="11.85" hidden="1" customHeight="1">
      <c r="B182" s="50"/>
      <c r="C182" s="14"/>
      <c r="D182" s="22"/>
      <c r="E182" s="22"/>
      <c r="F182" s="22"/>
      <c r="G182" s="22"/>
      <c r="H182" s="210"/>
      <c r="I182" s="271" t="str">
        <f t="shared" si="3"/>
        <v/>
      </c>
    </row>
    <row r="183" spans="2:9" ht="14.25" hidden="1">
      <c r="B183" s="50" t="s">
        <v>1427</v>
      </c>
      <c r="C183" s="14" t="s">
        <v>1428</v>
      </c>
      <c r="D183" s="22" t="s">
        <v>93</v>
      </c>
      <c r="E183" s="22"/>
      <c r="F183" s="195" t="e">
        <f>#REF!</f>
        <v>#REF!</v>
      </c>
      <c r="G183" s="22"/>
      <c r="H183" s="210"/>
      <c r="I183" s="271">
        <f t="shared" si="3"/>
        <v>0</v>
      </c>
    </row>
    <row r="184" spans="2:9" ht="11.85" hidden="1" customHeight="1">
      <c r="B184" s="50"/>
      <c r="C184" s="14"/>
      <c r="D184" s="22"/>
      <c r="E184" s="22"/>
      <c r="F184" s="22"/>
      <c r="G184" s="22"/>
      <c r="H184" s="210"/>
      <c r="I184" s="271" t="str">
        <f t="shared" si="3"/>
        <v/>
      </c>
    </row>
    <row r="185" spans="2:9" hidden="1">
      <c r="B185" s="50" t="s">
        <v>1429</v>
      </c>
      <c r="C185" s="14" t="s">
        <v>1430</v>
      </c>
      <c r="D185" s="22"/>
      <c r="E185" s="22"/>
      <c r="F185" s="22"/>
      <c r="G185" s="22"/>
      <c r="H185" s="210"/>
      <c r="I185" s="271" t="str">
        <f t="shared" si="3"/>
        <v/>
      </c>
    </row>
    <row r="186" spans="2:9" ht="11.85" hidden="1" customHeight="1">
      <c r="B186" s="50"/>
      <c r="C186" s="14"/>
      <c r="D186" s="22"/>
      <c r="E186" s="22"/>
      <c r="F186" s="22"/>
      <c r="G186" s="22"/>
      <c r="H186" s="210"/>
      <c r="I186" s="271" t="str">
        <f t="shared" si="3"/>
        <v/>
      </c>
    </row>
    <row r="187" spans="2:9" ht="14.25" hidden="1">
      <c r="B187" s="50" t="s">
        <v>311</v>
      </c>
      <c r="C187" s="14" t="s">
        <v>1431</v>
      </c>
      <c r="D187" s="22" t="s">
        <v>93</v>
      </c>
      <c r="E187" s="22"/>
      <c r="F187" s="22"/>
      <c r="G187" s="22"/>
      <c r="H187" s="210"/>
      <c r="I187" s="271">
        <f t="shared" si="3"/>
        <v>0</v>
      </c>
    </row>
    <row r="188" spans="2:9" ht="11.85" hidden="1" customHeight="1">
      <c r="B188" s="50"/>
      <c r="C188" s="14"/>
      <c r="D188" s="22"/>
      <c r="E188" s="22"/>
      <c r="F188" s="22"/>
      <c r="G188" s="22"/>
      <c r="H188" s="210"/>
      <c r="I188" s="271" t="str">
        <f t="shared" si="3"/>
        <v/>
      </c>
    </row>
    <row r="189" spans="2:9" ht="14.25" hidden="1">
      <c r="B189" s="50" t="s">
        <v>313</v>
      </c>
      <c r="C189" s="14" t="s">
        <v>1432</v>
      </c>
      <c r="D189" s="22" t="s">
        <v>93</v>
      </c>
      <c r="E189" s="22"/>
      <c r="F189" s="22"/>
      <c r="G189" s="22"/>
      <c r="H189" s="210"/>
      <c r="I189" s="271">
        <f t="shared" si="3"/>
        <v>0</v>
      </c>
    </row>
    <row r="190" spans="2:9" ht="11.85" hidden="1" customHeight="1">
      <c r="B190" s="50"/>
      <c r="C190" s="14"/>
      <c r="D190" s="22"/>
      <c r="E190" s="22"/>
      <c r="F190" s="22"/>
      <c r="G190" s="22"/>
      <c r="H190" s="210"/>
      <c r="I190" s="271" t="str">
        <f t="shared" si="3"/>
        <v/>
      </c>
    </row>
    <row r="191" spans="2:9" ht="14.25" hidden="1">
      <c r="B191" s="50" t="s">
        <v>321</v>
      </c>
      <c r="C191" s="14" t="s">
        <v>1433</v>
      </c>
      <c r="D191" s="22" t="s">
        <v>93</v>
      </c>
      <c r="E191" s="22"/>
      <c r="F191" s="22"/>
      <c r="G191" s="22"/>
      <c r="H191" s="210"/>
      <c r="I191" s="271">
        <f t="shared" si="3"/>
        <v>0</v>
      </c>
    </row>
    <row r="192" spans="2:9" ht="11.85" hidden="1" customHeight="1">
      <c r="B192" s="50"/>
      <c r="C192" s="14"/>
      <c r="D192" s="22"/>
      <c r="E192" s="22"/>
      <c r="F192" s="22"/>
      <c r="G192" s="22"/>
      <c r="H192" s="210"/>
      <c r="I192" s="271" t="str">
        <f t="shared" si="3"/>
        <v/>
      </c>
    </row>
    <row r="193" spans="2:9" hidden="1">
      <c r="B193" s="50" t="s">
        <v>1434</v>
      </c>
      <c r="C193" s="224" t="s">
        <v>1435</v>
      </c>
      <c r="D193" s="22" t="s">
        <v>69</v>
      </c>
      <c r="E193" s="22"/>
      <c r="F193" s="22"/>
      <c r="G193" s="22"/>
      <c r="H193" s="210"/>
      <c r="I193" s="271">
        <f t="shared" si="3"/>
        <v>0</v>
      </c>
    </row>
    <row r="194" spans="2:9" ht="11.85" hidden="1" customHeight="1">
      <c r="B194" s="50"/>
      <c r="C194" s="14"/>
      <c r="D194" s="22"/>
      <c r="E194" s="22"/>
      <c r="F194" s="22"/>
      <c r="G194" s="22"/>
      <c r="H194" s="210"/>
      <c r="I194" s="271" t="str">
        <f t="shared" si="3"/>
        <v/>
      </c>
    </row>
    <row r="195" spans="2:9" ht="14.25" hidden="1">
      <c r="B195" s="50" t="s">
        <v>1436</v>
      </c>
      <c r="C195" s="224" t="s">
        <v>1437</v>
      </c>
      <c r="D195" s="22" t="s">
        <v>93</v>
      </c>
      <c r="E195" s="22"/>
      <c r="F195" s="22"/>
      <c r="G195" s="22"/>
      <c r="H195" s="210"/>
      <c r="I195" s="271">
        <f t="shared" si="3"/>
        <v>0</v>
      </c>
    </row>
    <row r="196" spans="2:9" ht="11.85" hidden="1" customHeight="1">
      <c r="B196" s="50"/>
      <c r="C196" s="224"/>
      <c r="D196" s="22"/>
      <c r="E196" s="22"/>
      <c r="F196" s="22"/>
      <c r="G196" s="22"/>
      <c r="H196" s="210"/>
      <c r="I196" s="271" t="str">
        <f t="shared" si="3"/>
        <v/>
      </c>
    </row>
    <row r="197" spans="2:9" hidden="1">
      <c r="B197" s="50" t="s">
        <v>1438</v>
      </c>
      <c r="C197" s="224" t="s">
        <v>1439</v>
      </c>
      <c r="D197" s="22"/>
      <c r="E197" s="22"/>
      <c r="F197" s="22"/>
      <c r="G197" s="22"/>
      <c r="H197" s="210"/>
      <c r="I197" s="271" t="str">
        <f t="shared" si="3"/>
        <v/>
      </c>
    </row>
    <row r="198" spans="2:9" ht="11.85" hidden="1" customHeight="1">
      <c r="B198" s="50"/>
      <c r="C198" s="14"/>
      <c r="D198" s="22"/>
      <c r="E198" s="22"/>
      <c r="F198" s="22"/>
      <c r="G198" s="22"/>
      <c r="H198" s="210"/>
      <c r="I198" s="271" t="str">
        <f t="shared" si="3"/>
        <v/>
      </c>
    </row>
    <row r="199" spans="2:9" hidden="1">
      <c r="B199" s="50" t="s">
        <v>1440</v>
      </c>
      <c r="C199" s="224" t="s">
        <v>1441</v>
      </c>
      <c r="D199" s="22" t="s">
        <v>1068</v>
      </c>
      <c r="E199" s="22"/>
      <c r="F199" s="22"/>
      <c r="G199" s="22"/>
      <c r="H199" s="210"/>
      <c r="I199" s="271">
        <f t="shared" si="3"/>
        <v>0</v>
      </c>
    </row>
    <row r="200" spans="2:9" ht="11.85" hidden="1" customHeight="1">
      <c r="B200" s="50"/>
      <c r="C200" s="224"/>
      <c r="D200" s="22"/>
      <c r="E200" s="22"/>
      <c r="F200" s="22"/>
      <c r="G200" s="22"/>
      <c r="H200" s="210"/>
      <c r="I200" s="271" t="str">
        <f t="shared" si="3"/>
        <v/>
      </c>
    </row>
    <row r="201" spans="2:9" hidden="1">
      <c r="B201" s="50" t="s">
        <v>1442</v>
      </c>
      <c r="C201" s="224" t="s">
        <v>1443</v>
      </c>
      <c r="D201" s="22" t="s">
        <v>1068</v>
      </c>
      <c r="E201" s="22"/>
      <c r="F201" s="22"/>
      <c r="G201" s="22"/>
      <c r="H201" s="210"/>
      <c r="I201" s="271">
        <f t="shared" si="3"/>
        <v>0</v>
      </c>
    </row>
    <row r="202" spans="2:9" ht="11.85" hidden="1" customHeight="1">
      <c r="B202" s="50"/>
      <c r="C202" s="224"/>
      <c r="D202" s="22"/>
      <c r="E202" s="22"/>
      <c r="F202" s="22"/>
      <c r="G202" s="22"/>
      <c r="H202" s="210"/>
      <c r="I202" s="271" t="str">
        <f t="shared" si="3"/>
        <v/>
      </c>
    </row>
    <row r="203" spans="2:9" ht="25.5" hidden="1">
      <c r="B203" s="50" t="s">
        <v>1444</v>
      </c>
      <c r="C203" s="224" t="s">
        <v>1445</v>
      </c>
      <c r="D203" s="22" t="s">
        <v>381</v>
      </c>
      <c r="E203" s="22"/>
      <c r="F203" s="22"/>
      <c r="G203" s="22"/>
      <c r="H203" s="210"/>
      <c r="I203" s="271">
        <f t="shared" si="3"/>
        <v>0</v>
      </c>
    </row>
    <row r="204" spans="2:9" ht="11.85" hidden="1" customHeight="1">
      <c r="B204" s="50"/>
      <c r="C204" s="224"/>
      <c r="D204" s="22"/>
      <c r="E204" s="22"/>
      <c r="F204" s="22"/>
      <c r="G204" s="22"/>
      <c r="H204" s="210"/>
      <c r="I204" s="271" t="str">
        <f t="shared" si="3"/>
        <v/>
      </c>
    </row>
    <row r="205" spans="2:9" ht="13.5" hidden="1" customHeight="1">
      <c r="B205" s="50" t="s">
        <v>1446</v>
      </c>
      <c r="C205" s="224" t="s">
        <v>1447</v>
      </c>
      <c r="D205" s="22" t="s">
        <v>109</v>
      </c>
      <c r="E205" s="22"/>
      <c r="F205" s="22"/>
      <c r="G205" s="22"/>
      <c r="H205" s="210"/>
      <c r="I205" s="271">
        <f t="shared" ref="I205:I230" si="4">IF(D205="","",G205*H205)</f>
        <v>0</v>
      </c>
    </row>
    <row r="206" spans="2:9" ht="11.85" hidden="1" customHeight="1">
      <c r="B206" s="50"/>
      <c r="C206" s="224"/>
      <c r="D206" s="22"/>
      <c r="E206" s="22"/>
      <c r="F206" s="22"/>
      <c r="G206" s="22"/>
      <c r="H206" s="210"/>
      <c r="I206" s="271" t="str">
        <f t="shared" si="4"/>
        <v/>
      </c>
    </row>
    <row r="207" spans="2:9" ht="38.25" hidden="1">
      <c r="B207" s="50" t="s">
        <v>1448</v>
      </c>
      <c r="C207" s="224" t="s">
        <v>1449</v>
      </c>
      <c r="D207" s="22"/>
      <c r="E207" s="22"/>
      <c r="F207" s="22"/>
      <c r="G207" s="22"/>
      <c r="H207" s="210"/>
      <c r="I207" s="271" t="str">
        <f t="shared" si="4"/>
        <v/>
      </c>
    </row>
    <row r="208" spans="2:9" ht="11.85" hidden="1" customHeight="1">
      <c r="B208" s="50"/>
      <c r="C208" s="14"/>
      <c r="D208" s="22"/>
      <c r="E208" s="22"/>
      <c r="F208" s="22"/>
      <c r="G208" s="22"/>
      <c r="H208" s="210"/>
      <c r="I208" s="271" t="str">
        <f t="shared" si="4"/>
        <v/>
      </c>
    </row>
    <row r="209" spans="2:9" hidden="1">
      <c r="B209" s="50" t="s">
        <v>1450</v>
      </c>
      <c r="C209" s="224" t="s">
        <v>1451</v>
      </c>
      <c r="D209" s="22" t="s">
        <v>335</v>
      </c>
      <c r="E209" s="22"/>
      <c r="F209" s="22"/>
      <c r="G209" s="22"/>
      <c r="H209" s="210"/>
      <c r="I209" s="271">
        <f t="shared" si="4"/>
        <v>0</v>
      </c>
    </row>
    <row r="210" spans="2:9" ht="11.85" hidden="1" customHeight="1">
      <c r="B210" s="50"/>
      <c r="C210" s="224"/>
      <c r="D210" s="22"/>
      <c r="E210" s="22"/>
      <c r="F210" s="22"/>
      <c r="G210" s="22"/>
      <c r="H210" s="210"/>
      <c r="I210" s="271" t="str">
        <f t="shared" si="4"/>
        <v/>
      </c>
    </row>
    <row r="211" spans="2:9" hidden="1">
      <c r="B211" s="50" t="s">
        <v>1452</v>
      </c>
      <c r="C211" s="224" t="s">
        <v>1453</v>
      </c>
      <c r="D211" s="22" t="s">
        <v>335</v>
      </c>
      <c r="E211" s="22"/>
      <c r="F211" s="22"/>
      <c r="G211" s="22"/>
      <c r="H211" s="210"/>
      <c r="I211" s="271">
        <f t="shared" si="4"/>
        <v>0</v>
      </c>
    </row>
    <row r="212" spans="2:9" ht="11.85" hidden="1" customHeight="1">
      <c r="B212" s="50"/>
      <c r="C212" s="224"/>
      <c r="D212" s="22"/>
      <c r="E212" s="22"/>
      <c r="F212" s="22"/>
      <c r="G212" s="22"/>
      <c r="H212" s="210"/>
      <c r="I212" s="271" t="str">
        <f t="shared" si="4"/>
        <v/>
      </c>
    </row>
    <row r="213" spans="2:9" hidden="1">
      <c r="B213" s="50" t="s">
        <v>1454</v>
      </c>
      <c r="C213" s="224" t="s">
        <v>1455</v>
      </c>
      <c r="D213" s="22" t="s">
        <v>335</v>
      </c>
      <c r="E213" s="22"/>
      <c r="F213" s="22"/>
      <c r="G213" s="22"/>
      <c r="H213" s="210"/>
      <c r="I213" s="271">
        <f t="shared" si="4"/>
        <v>0</v>
      </c>
    </row>
    <row r="214" spans="2:9" ht="11.85" hidden="1" customHeight="1">
      <c r="B214" s="50"/>
      <c r="C214" s="224"/>
      <c r="D214" s="22"/>
      <c r="E214" s="22"/>
      <c r="F214" s="22"/>
      <c r="G214" s="22"/>
      <c r="H214" s="210"/>
      <c r="I214" s="271" t="str">
        <f t="shared" si="4"/>
        <v/>
      </c>
    </row>
    <row r="215" spans="2:9" hidden="1">
      <c r="B215" s="50" t="s">
        <v>1456</v>
      </c>
      <c r="C215" s="224" t="s">
        <v>1457</v>
      </c>
      <c r="D215" s="22"/>
      <c r="E215" s="22"/>
      <c r="F215" s="22"/>
      <c r="G215" s="22"/>
      <c r="H215" s="210"/>
      <c r="I215" s="271" t="str">
        <f t="shared" si="4"/>
        <v/>
      </c>
    </row>
    <row r="216" spans="2:9" ht="11.85" hidden="1" customHeight="1">
      <c r="B216" s="50"/>
      <c r="C216" s="224"/>
      <c r="D216" s="22"/>
      <c r="E216" s="22"/>
      <c r="F216" s="22"/>
      <c r="G216" s="22"/>
      <c r="H216" s="210"/>
      <c r="I216" s="271" t="str">
        <f t="shared" si="4"/>
        <v/>
      </c>
    </row>
    <row r="217" spans="2:9" ht="25.5" hidden="1">
      <c r="B217" s="50" t="s">
        <v>1458</v>
      </c>
      <c r="C217" s="224" t="s">
        <v>1345</v>
      </c>
      <c r="D217" s="22"/>
      <c r="E217" s="22"/>
      <c r="F217" s="22"/>
      <c r="G217" s="22"/>
      <c r="H217" s="210"/>
      <c r="I217" s="271" t="str">
        <f t="shared" si="4"/>
        <v/>
      </c>
    </row>
    <row r="218" spans="2:9" ht="11.85" hidden="1" customHeight="1">
      <c r="B218" s="50"/>
      <c r="C218" s="224"/>
      <c r="D218" s="22"/>
      <c r="E218" s="22"/>
      <c r="F218" s="22"/>
      <c r="G218" s="22"/>
      <c r="H218" s="210"/>
      <c r="I218" s="271" t="str">
        <f t="shared" si="4"/>
        <v/>
      </c>
    </row>
    <row r="219" spans="2:9" ht="14.25" hidden="1">
      <c r="B219" s="50" t="s">
        <v>311</v>
      </c>
      <c r="C219" s="224" t="s">
        <v>1459</v>
      </c>
      <c r="D219" s="22" t="s">
        <v>381</v>
      </c>
      <c r="E219" s="22"/>
      <c r="F219" s="22"/>
      <c r="G219" s="22"/>
      <c r="H219" s="210"/>
      <c r="I219" s="271">
        <f t="shared" si="4"/>
        <v>0</v>
      </c>
    </row>
    <row r="220" spans="2:9" ht="11.85" hidden="1" customHeight="1">
      <c r="B220" s="50"/>
      <c r="C220" s="224"/>
      <c r="D220" s="22"/>
      <c r="E220" s="22"/>
      <c r="F220" s="22"/>
      <c r="G220" s="22"/>
      <c r="H220" s="210"/>
      <c r="I220" s="271" t="str">
        <f t="shared" si="4"/>
        <v/>
      </c>
    </row>
    <row r="221" spans="2:9" ht="14.25" hidden="1">
      <c r="B221" s="50" t="s">
        <v>313</v>
      </c>
      <c r="C221" s="224" t="s">
        <v>1460</v>
      </c>
      <c r="D221" s="22" t="s">
        <v>381</v>
      </c>
      <c r="E221" s="22"/>
      <c r="F221" s="22"/>
      <c r="G221" s="22"/>
      <c r="H221" s="210"/>
      <c r="I221" s="271">
        <f t="shared" si="4"/>
        <v>0</v>
      </c>
    </row>
    <row r="222" spans="2:9" ht="11.85" hidden="1" customHeight="1">
      <c r="B222" s="50"/>
      <c r="C222" s="224"/>
      <c r="D222" s="22"/>
      <c r="E222" s="22"/>
      <c r="F222" s="22"/>
      <c r="G222" s="22"/>
      <c r="H222" s="210"/>
      <c r="I222" s="271" t="str">
        <f t="shared" si="4"/>
        <v/>
      </c>
    </row>
    <row r="223" spans="2:9" ht="14.25" hidden="1">
      <c r="B223" s="50" t="s">
        <v>321</v>
      </c>
      <c r="C223" s="224" t="s">
        <v>1461</v>
      </c>
      <c r="D223" s="22" t="s">
        <v>381</v>
      </c>
      <c r="E223" s="22"/>
      <c r="F223" s="22"/>
      <c r="G223" s="22"/>
      <c r="H223" s="210"/>
      <c r="I223" s="271">
        <f t="shared" si="4"/>
        <v>0</v>
      </c>
    </row>
    <row r="224" spans="2:9" ht="11.85" hidden="1" customHeight="1">
      <c r="B224" s="50"/>
      <c r="C224" s="224"/>
      <c r="D224" s="22"/>
      <c r="E224" s="22"/>
      <c r="F224" s="22"/>
      <c r="G224" s="22"/>
      <c r="H224" s="210"/>
      <c r="I224" s="271" t="str">
        <f t="shared" si="4"/>
        <v/>
      </c>
    </row>
    <row r="225" spans="2:9" ht="25.5" hidden="1">
      <c r="B225" s="50" t="s">
        <v>1462</v>
      </c>
      <c r="C225" s="224" t="s">
        <v>1463</v>
      </c>
      <c r="D225" s="22" t="s">
        <v>381</v>
      </c>
      <c r="E225" s="22"/>
      <c r="F225" s="22"/>
      <c r="G225" s="22"/>
      <c r="H225" s="210"/>
      <c r="I225" s="271">
        <f t="shared" si="4"/>
        <v>0</v>
      </c>
    </row>
    <row r="226" spans="2:9" ht="11.85" hidden="1" customHeight="1">
      <c r="B226" s="50"/>
      <c r="C226" s="224"/>
      <c r="D226" s="22"/>
      <c r="E226" s="22"/>
      <c r="F226" s="22"/>
      <c r="G226" s="22"/>
      <c r="H226" s="210"/>
      <c r="I226" s="271" t="str">
        <f t="shared" si="4"/>
        <v/>
      </c>
    </row>
    <row r="227" spans="2:9" ht="14.25" hidden="1">
      <c r="B227" s="50" t="s">
        <v>1464</v>
      </c>
      <c r="C227" s="224" t="s">
        <v>1465</v>
      </c>
      <c r="D227" s="22" t="s">
        <v>381</v>
      </c>
      <c r="E227" s="22"/>
      <c r="F227" s="22"/>
      <c r="G227" s="22"/>
      <c r="H227" s="210"/>
      <c r="I227" s="271">
        <f t="shared" si="4"/>
        <v>0</v>
      </c>
    </row>
    <row r="228" spans="2:9" ht="11.85" hidden="1" customHeight="1">
      <c r="B228" s="50"/>
      <c r="C228" s="224"/>
      <c r="D228" s="22"/>
      <c r="E228" s="22"/>
      <c r="F228" s="22"/>
      <c r="G228" s="22"/>
      <c r="H228" s="210"/>
      <c r="I228" s="271" t="str">
        <f t="shared" si="4"/>
        <v/>
      </c>
    </row>
    <row r="229" spans="2:9" hidden="1">
      <c r="B229" s="50" t="s">
        <v>1466</v>
      </c>
      <c r="C229" s="224" t="s">
        <v>1467</v>
      </c>
      <c r="D229" s="22" t="s">
        <v>109</v>
      </c>
      <c r="E229" s="22"/>
      <c r="F229" s="22"/>
      <c r="G229" s="22"/>
      <c r="H229" s="210"/>
      <c r="I229" s="271">
        <f t="shared" si="4"/>
        <v>0</v>
      </c>
    </row>
    <row r="230" spans="2:9" ht="11.85" hidden="1" customHeight="1">
      <c r="B230" s="50"/>
      <c r="C230" s="14"/>
      <c r="D230" s="22"/>
      <c r="E230" s="22"/>
      <c r="F230" s="22"/>
      <c r="G230" s="22"/>
      <c r="H230" s="210"/>
      <c r="I230" s="271" t="str">
        <f t="shared" si="4"/>
        <v/>
      </c>
    </row>
    <row r="231" spans="2:9" s="28" customFormat="1" ht="24.75" hidden="1" customHeight="1">
      <c r="B231" s="174" t="str">
        <f>$B$10</f>
        <v>C13.1</v>
      </c>
      <c r="C231" s="30" t="s">
        <v>94</v>
      </c>
      <c r="D231" s="31"/>
      <c r="E231" s="31"/>
      <c r="F231" s="31"/>
      <c r="G231" s="32"/>
      <c r="H231" s="212"/>
      <c r="I231" s="272">
        <f>SUM(I171:I230)</f>
        <v>150000</v>
      </c>
    </row>
  </sheetData>
  <mergeCells count="18">
    <mergeCell ref="G1:I1"/>
    <mergeCell ref="B5:H7"/>
    <mergeCell ref="I4:I7"/>
    <mergeCell ref="B4:H4"/>
    <mergeCell ref="B66:D66"/>
    <mergeCell ref="G66:I69"/>
    <mergeCell ref="B67:D67"/>
    <mergeCell ref="B69:D69"/>
    <mergeCell ref="B166:H166"/>
    <mergeCell ref="I166:I169"/>
    <mergeCell ref="B167:H169"/>
    <mergeCell ref="B71:H71"/>
    <mergeCell ref="I71:I74"/>
    <mergeCell ref="B72:H74"/>
    <mergeCell ref="B163:D163"/>
    <mergeCell ref="G163:I165"/>
    <mergeCell ref="B164:D164"/>
    <mergeCell ref="B165:D165"/>
  </mergeCells>
  <phoneticPr fontId="13" type="noConversion"/>
  <pageMargins left="0.43307086614173229" right="0.31496062992125984" top="0.43307086614173229" bottom="0.62992125984251968" header="0.35433070866141736" footer="0.31496062992125984"/>
  <pageSetup paperSize="9" scale="5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90"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7"/>
  <dimension ref="B1:L114"/>
  <sheetViews>
    <sheetView view="pageBreakPreview" zoomScaleNormal="125" zoomScaleSheetLayoutView="100" zoomScalePageLayoutView="125" workbookViewId="0">
      <selection activeCell="G97" sqref="G97"/>
    </sheetView>
  </sheetViews>
  <sheetFormatPr defaultColWidth="6.85546875" defaultRowHeight="12.75"/>
  <cols>
    <col min="1" max="1" width="0.85546875" style="1" customWidth="1"/>
    <col min="2" max="2" width="10" style="35" customWidth="1"/>
    <col min="3" max="3" width="43.85546875" style="3" customWidth="1"/>
    <col min="4" max="4" width="10.28515625" style="4" customWidth="1"/>
    <col min="5" max="5" width="4.42578125" style="299" customWidth="1"/>
    <col min="6" max="6" width="8" style="4" customWidth="1"/>
    <col min="7" max="7" width="9.42578125" style="1" customWidth="1"/>
    <col min="8" max="8" width="15.7109375" style="5" customWidth="1"/>
    <col min="9" max="9" width="6.85546875" style="1"/>
    <col min="10" max="11" width="6.85546875" style="1" customWidth="1"/>
    <col min="12" max="16384" width="6.85546875" style="1"/>
  </cols>
  <sheetData>
    <row r="1" spans="2:8">
      <c r="B1" s="2" t="str">
        <f>Client1</f>
        <v>Province of KwaZulu-Natal</v>
      </c>
      <c r="E1" s="4"/>
      <c r="F1" s="672" t="str">
        <f>"Contract No. "&amp;ContractNo</f>
        <v>Contract No. ZNB02213/0000/00/HOD/INF/23/T</v>
      </c>
      <c r="G1" s="672"/>
      <c r="H1" s="672"/>
    </row>
    <row r="2" spans="2:8">
      <c r="B2" s="98" t="str">
        <f>Client2</f>
        <v>Department of Transport</v>
      </c>
      <c r="E2" s="313"/>
    </row>
    <row r="3" spans="2:8">
      <c r="B3" s="79"/>
      <c r="C3" s="79"/>
      <c r="D3" s="80"/>
      <c r="F3" s="80"/>
      <c r="G3" s="81"/>
      <c r="H3" s="99"/>
    </row>
    <row r="4" spans="2:8">
      <c r="B4" s="670" t="s">
        <v>48</v>
      </c>
      <c r="C4" s="671"/>
      <c r="D4" s="671"/>
      <c r="E4" s="671"/>
      <c r="F4" s="671"/>
      <c r="G4" s="671"/>
      <c r="H4" s="667" t="str">
        <f>"CHAPTER "&amp;B10</f>
        <v>CHAPTER C13.2</v>
      </c>
    </row>
    <row r="5" spans="2:8" ht="7.5" customHeight="1">
      <c r="B5" s="663" t="str">
        <f>ContractDescription</f>
        <v>THE CONSTRUCTION OF MKUZE RIVER BRIDGE NO.3801 AT KM 27+440 ON MAIN ROAD P52-3 IN ZULULAND UNDER EMPANGENI REGION.</v>
      </c>
      <c r="C5" s="664"/>
      <c r="D5" s="664"/>
      <c r="E5" s="664"/>
      <c r="F5" s="664"/>
      <c r="G5" s="664"/>
      <c r="H5" s="668"/>
    </row>
    <row r="6" spans="2:8" ht="12.75" customHeight="1">
      <c r="B6" s="663"/>
      <c r="C6" s="664"/>
      <c r="D6" s="664"/>
      <c r="E6" s="664"/>
      <c r="F6" s="664"/>
      <c r="G6" s="664"/>
      <c r="H6" s="668"/>
    </row>
    <row r="7" spans="2:8" ht="7.5" customHeight="1">
      <c r="B7" s="665"/>
      <c r="C7" s="666"/>
      <c r="D7" s="666"/>
      <c r="E7" s="666"/>
      <c r="F7" s="666"/>
      <c r="G7" s="666"/>
      <c r="H7" s="669"/>
    </row>
    <row r="8" spans="2:8" s="9" customFormat="1" ht="24.95" customHeight="1">
      <c r="B8" s="10" t="s">
        <v>49</v>
      </c>
      <c r="C8" s="11" t="s">
        <v>50</v>
      </c>
      <c r="D8" s="11" t="s">
        <v>51</v>
      </c>
      <c r="E8" s="340" t="s">
        <v>52</v>
      </c>
      <c r="F8" s="11" t="s">
        <v>53</v>
      </c>
      <c r="G8" s="11" t="s">
        <v>54</v>
      </c>
      <c r="H8" s="11" t="s">
        <v>55</v>
      </c>
    </row>
    <row r="9" spans="2:8">
      <c r="B9" s="13"/>
      <c r="C9" s="14"/>
      <c r="D9" s="376"/>
      <c r="E9" s="362"/>
      <c r="F9" s="377"/>
      <c r="G9" s="16"/>
      <c r="H9" s="17" t="str">
        <f t="shared" ref="H9:H58" si="0">IF(D9="","",F9*G9)</f>
        <v/>
      </c>
    </row>
    <row r="10" spans="2:8" ht="25.5">
      <c r="B10" s="74" t="s">
        <v>1468</v>
      </c>
      <c r="C10" s="20" t="s">
        <v>1469</v>
      </c>
      <c r="D10" s="22"/>
      <c r="E10" s="304"/>
      <c r="F10" s="22"/>
      <c r="G10" s="40"/>
      <c r="H10" s="17" t="str">
        <f t="shared" si="0"/>
        <v/>
      </c>
    </row>
    <row r="11" spans="2:8">
      <c r="B11" s="50"/>
      <c r="C11" s="14"/>
      <c r="D11" s="22"/>
      <c r="E11" s="304"/>
      <c r="F11" s="22"/>
      <c r="G11" s="40"/>
      <c r="H11" s="17" t="str">
        <f t="shared" si="0"/>
        <v/>
      </c>
    </row>
    <row r="12" spans="2:8" ht="38.25">
      <c r="B12" s="50" t="s">
        <v>1470</v>
      </c>
      <c r="C12" s="14" t="s">
        <v>1471</v>
      </c>
      <c r="D12" s="22"/>
      <c r="E12" s="304"/>
      <c r="F12" s="22"/>
      <c r="G12" s="40"/>
      <c r="H12" s="17" t="str">
        <f t="shared" si="0"/>
        <v/>
      </c>
    </row>
    <row r="13" spans="2:8">
      <c r="B13" s="50"/>
      <c r="C13" s="14"/>
      <c r="D13" s="22"/>
      <c r="E13" s="304"/>
      <c r="F13" s="22"/>
      <c r="G13" s="40"/>
      <c r="H13" s="17" t="str">
        <f t="shared" si="0"/>
        <v/>
      </c>
    </row>
    <row r="14" spans="2:8">
      <c r="B14" s="50" t="s">
        <v>1472</v>
      </c>
      <c r="C14" s="14" t="s">
        <v>1473</v>
      </c>
      <c r="D14" s="22"/>
      <c r="E14" s="304"/>
      <c r="F14" s="23"/>
      <c r="G14" s="24"/>
      <c r="H14" s="17" t="str">
        <f t="shared" si="0"/>
        <v/>
      </c>
    </row>
    <row r="15" spans="2:8">
      <c r="B15" s="50"/>
      <c r="C15" s="20" t="s">
        <v>1474</v>
      </c>
      <c r="D15" s="22"/>
      <c r="E15" s="304"/>
      <c r="F15" s="23"/>
      <c r="G15" s="24"/>
      <c r="H15" s="17" t="str">
        <f t="shared" si="0"/>
        <v/>
      </c>
    </row>
    <row r="16" spans="2:8">
      <c r="B16" s="50"/>
      <c r="C16" s="14"/>
      <c r="D16" s="22"/>
      <c r="E16" s="304"/>
      <c r="F16" s="23"/>
      <c r="G16" s="24"/>
      <c r="H16" s="17" t="str">
        <f t="shared" si="0"/>
        <v/>
      </c>
    </row>
    <row r="17" spans="2:12" ht="14.25">
      <c r="B17" s="50"/>
      <c r="C17" s="14" t="s">
        <v>1475</v>
      </c>
      <c r="D17" s="22" t="s">
        <v>93</v>
      </c>
      <c r="E17" s="304" t="s">
        <v>52</v>
      </c>
      <c r="F17" s="23">
        <v>375</v>
      </c>
      <c r="G17" s="24"/>
      <c r="H17" s="17">
        <f t="shared" si="0"/>
        <v>0</v>
      </c>
    </row>
    <row r="18" spans="2:12">
      <c r="B18" s="50"/>
      <c r="C18" s="14"/>
      <c r="D18" s="22"/>
      <c r="E18" s="304"/>
      <c r="F18" s="23"/>
      <c r="G18" s="24"/>
      <c r="H18" s="17" t="str">
        <f t="shared" si="0"/>
        <v/>
      </c>
    </row>
    <row r="19" spans="2:12" ht="14.25">
      <c r="B19" s="50"/>
      <c r="C19" s="14" t="s">
        <v>1476</v>
      </c>
      <c r="D19" s="22" t="s">
        <v>93</v>
      </c>
      <c r="E19" s="304" t="s">
        <v>52</v>
      </c>
      <c r="F19" s="23">
        <v>125</v>
      </c>
      <c r="G19" s="24"/>
      <c r="H19" s="17">
        <f t="shared" si="0"/>
        <v>0</v>
      </c>
    </row>
    <row r="20" spans="2:12">
      <c r="B20" s="50"/>
      <c r="C20" s="14"/>
      <c r="D20" s="22"/>
      <c r="E20" s="304"/>
      <c r="F20" s="23"/>
      <c r="G20" s="24"/>
      <c r="H20" s="17" t="str">
        <f t="shared" si="0"/>
        <v/>
      </c>
    </row>
    <row r="21" spans="2:12" ht="14.25">
      <c r="B21" s="50"/>
      <c r="C21" s="14" t="s">
        <v>1477</v>
      </c>
      <c r="D21" s="22" t="s">
        <v>93</v>
      </c>
      <c r="E21" s="304" t="s">
        <v>52</v>
      </c>
      <c r="F21" s="23">
        <v>220</v>
      </c>
      <c r="G21" s="24"/>
      <c r="H21" s="17">
        <f t="shared" si="0"/>
        <v>0</v>
      </c>
    </row>
    <row r="22" spans="2:12">
      <c r="B22" s="50"/>
      <c r="C22" s="14"/>
      <c r="D22" s="22"/>
      <c r="E22" s="304"/>
      <c r="F22" s="23"/>
      <c r="G22" s="24"/>
      <c r="H22" s="17" t="str">
        <f t="shared" si="0"/>
        <v/>
      </c>
    </row>
    <row r="23" spans="2:12" ht="14.25">
      <c r="B23" s="50"/>
      <c r="C23" s="14" t="s">
        <v>1478</v>
      </c>
      <c r="D23" s="22" t="s">
        <v>93</v>
      </c>
      <c r="E23" s="304" t="s">
        <v>52</v>
      </c>
      <c r="F23" s="23">
        <v>150</v>
      </c>
      <c r="G23" s="24"/>
      <c r="H23" s="17">
        <f t="shared" si="0"/>
        <v>0</v>
      </c>
    </row>
    <row r="24" spans="2:12">
      <c r="B24" s="50"/>
      <c r="C24" s="14"/>
      <c r="D24" s="22"/>
      <c r="E24" s="22"/>
      <c r="F24" s="23"/>
      <c r="G24" s="24"/>
      <c r="H24" s="17" t="str">
        <f t="shared" si="0"/>
        <v/>
      </c>
    </row>
    <row r="25" spans="2:12">
      <c r="B25" s="50"/>
      <c r="C25" s="14" t="s">
        <v>1479</v>
      </c>
      <c r="D25" s="22" t="s">
        <v>1021</v>
      </c>
      <c r="E25" s="22" t="s">
        <v>52</v>
      </c>
      <c r="F25" s="23">
        <v>10</v>
      </c>
      <c r="G25" s="24"/>
      <c r="H25" s="17">
        <f t="shared" si="0"/>
        <v>0</v>
      </c>
    </row>
    <row r="26" spans="2:12">
      <c r="B26" s="50"/>
      <c r="C26" s="14"/>
      <c r="D26" s="22"/>
      <c r="E26" s="22"/>
      <c r="F26" s="23"/>
      <c r="G26" s="24"/>
      <c r="H26" s="17" t="str">
        <f t="shared" si="0"/>
        <v/>
      </c>
      <c r="L26" s="28"/>
    </row>
    <row r="27" spans="2:12">
      <c r="B27" s="50"/>
      <c r="C27" s="20" t="s">
        <v>1480</v>
      </c>
      <c r="D27" s="22"/>
      <c r="E27" s="22"/>
      <c r="F27" s="23"/>
      <c r="G27" s="24"/>
      <c r="H27" s="17" t="str">
        <f t="shared" si="0"/>
        <v/>
      </c>
    </row>
    <row r="28" spans="2:12">
      <c r="B28" s="50"/>
      <c r="C28" s="14"/>
      <c r="D28" s="22"/>
      <c r="E28" s="304"/>
      <c r="F28" s="23"/>
      <c r="G28" s="24"/>
      <c r="H28" s="17" t="str">
        <f t="shared" si="0"/>
        <v/>
      </c>
    </row>
    <row r="29" spans="2:12" ht="14.25">
      <c r="B29" s="50"/>
      <c r="C29" s="14" t="s">
        <v>1481</v>
      </c>
      <c r="D29" s="22" t="s">
        <v>93</v>
      </c>
      <c r="E29" s="304" t="s">
        <v>52</v>
      </c>
      <c r="F29" s="23">
        <v>1460</v>
      </c>
      <c r="G29" s="24"/>
      <c r="H29" s="17">
        <f t="shared" si="0"/>
        <v>0</v>
      </c>
    </row>
    <row r="30" spans="2:12">
      <c r="B30" s="50"/>
      <c r="C30" s="14"/>
      <c r="D30" s="22"/>
      <c r="E30" s="304"/>
      <c r="F30" s="23"/>
      <c r="G30" s="24"/>
      <c r="H30" s="17" t="str">
        <f t="shared" si="0"/>
        <v/>
      </c>
    </row>
    <row r="31" spans="2:12" ht="14.25">
      <c r="B31" s="50"/>
      <c r="C31" s="14" t="s">
        <v>1482</v>
      </c>
      <c r="D31" s="22" t="s">
        <v>93</v>
      </c>
      <c r="E31" s="304" t="s">
        <v>52</v>
      </c>
      <c r="F31" s="23">
        <v>250</v>
      </c>
      <c r="G31" s="24"/>
      <c r="H31" s="17">
        <f t="shared" si="0"/>
        <v>0</v>
      </c>
    </row>
    <row r="32" spans="2:12">
      <c r="B32" s="50"/>
      <c r="C32" s="14"/>
      <c r="D32" s="22"/>
      <c r="E32" s="304"/>
      <c r="F32" s="23"/>
      <c r="G32" s="24"/>
      <c r="H32" s="17" t="str">
        <f t="shared" si="0"/>
        <v/>
      </c>
    </row>
    <row r="33" spans="2:8" ht="14.25">
      <c r="B33" s="50"/>
      <c r="C33" s="14" t="s">
        <v>1483</v>
      </c>
      <c r="D33" s="22" t="s">
        <v>93</v>
      </c>
      <c r="E33" s="304" t="s">
        <v>52</v>
      </c>
      <c r="F33" s="226">
        <v>345</v>
      </c>
      <c r="G33" s="24"/>
      <c r="H33" s="17">
        <f t="shared" si="0"/>
        <v>0</v>
      </c>
    </row>
    <row r="34" spans="2:8" hidden="1">
      <c r="B34" s="50"/>
      <c r="C34" s="14"/>
      <c r="D34" s="22"/>
      <c r="E34" s="304"/>
      <c r="F34" s="23"/>
      <c r="G34" s="24"/>
      <c r="H34" s="17" t="str">
        <f t="shared" si="0"/>
        <v/>
      </c>
    </row>
    <row r="35" spans="2:8" s="197" customFormat="1" ht="14.25" hidden="1">
      <c r="B35" s="193"/>
      <c r="C35" s="194" t="s">
        <v>1484</v>
      </c>
      <c r="D35" s="198" t="s">
        <v>93</v>
      </c>
      <c r="E35" s="328"/>
      <c r="F35" s="199"/>
      <c r="G35" s="24"/>
      <c r="H35" s="200">
        <f t="shared" si="0"/>
        <v>0</v>
      </c>
    </row>
    <row r="36" spans="2:8">
      <c r="B36" s="50"/>
      <c r="C36" s="14"/>
      <c r="D36" s="22"/>
      <c r="E36" s="328"/>
      <c r="F36" s="23"/>
      <c r="G36" s="24"/>
      <c r="H36" s="17" t="str">
        <f t="shared" si="0"/>
        <v/>
      </c>
    </row>
    <row r="37" spans="2:8" ht="14.25">
      <c r="B37" s="50"/>
      <c r="C37" s="14" t="s">
        <v>1485</v>
      </c>
      <c r="D37" s="22" t="s">
        <v>93</v>
      </c>
      <c r="E37" s="328" t="s">
        <v>52</v>
      </c>
      <c r="F37" s="23">
        <v>355</v>
      </c>
      <c r="G37" s="24"/>
      <c r="H37" s="17">
        <f t="shared" si="0"/>
        <v>0</v>
      </c>
    </row>
    <row r="38" spans="2:8">
      <c r="B38" s="50"/>
      <c r="C38" s="14"/>
      <c r="D38" s="22"/>
      <c r="E38" s="328"/>
      <c r="F38" s="23"/>
      <c r="G38" s="24"/>
      <c r="H38" s="17" t="str">
        <f t="shared" si="0"/>
        <v/>
      </c>
    </row>
    <row r="39" spans="2:8" ht="14.25">
      <c r="B39" s="50"/>
      <c r="C39" s="14" t="s">
        <v>1486</v>
      </c>
      <c r="D39" s="22" t="s">
        <v>93</v>
      </c>
      <c r="E39" s="328" t="s">
        <v>52</v>
      </c>
      <c r="F39" s="23">
        <v>155</v>
      </c>
      <c r="G39" s="24"/>
      <c r="H39" s="17">
        <f t="shared" si="0"/>
        <v>0</v>
      </c>
    </row>
    <row r="40" spans="2:8">
      <c r="B40" s="50"/>
      <c r="C40" s="14"/>
      <c r="D40" s="22"/>
      <c r="E40" s="328"/>
      <c r="F40" s="23"/>
      <c r="G40" s="24"/>
      <c r="H40" s="17" t="str">
        <f t="shared" si="0"/>
        <v/>
      </c>
    </row>
    <row r="41" spans="2:8" ht="15">
      <c r="B41" s="50"/>
      <c r="C41" s="14" t="s">
        <v>1487</v>
      </c>
      <c r="D41" s="22" t="s">
        <v>1488</v>
      </c>
      <c r="E41" s="328" t="s">
        <v>52</v>
      </c>
      <c r="F41" s="247">
        <v>10</v>
      </c>
      <c r="G41" s="24"/>
      <c r="H41" s="245">
        <f t="shared" si="0"/>
        <v>0</v>
      </c>
    </row>
    <row r="42" spans="2:8" ht="12" customHeight="1">
      <c r="B42" s="50"/>
      <c r="C42" s="14"/>
      <c r="D42" s="22"/>
      <c r="E42" s="328"/>
      <c r="F42" s="23"/>
      <c r="G42" s="24"/>
      <c r="H42" s="17" t="str">
        <f t="shared" si="0"/>
        <v/>
      </c>
    </row>
    <row r="43" spans="2:8">
      <c r="B43" s="50" t="s">
        <v>1489</v>
      </c>
      <c r="C43" s="14" t="s">
        <v>1490</v>
      </c>
      <c r="D43" s="22"/>
      <c r="E43" s="304"/>
      <c r="F43" s="23"/>
      <c r="G43" s="24"/>
      <c r="H43" s="17" t="str">
        <f t="shared" si="0"/>
        <v/>
      </c>
    </row>
    <row r="44" spans="2:8">
      <c r="B44" s="50"/>
      <c r="C44" s="14" t="s">
        <v>1474</v>
      </c>
      <c r="D44" s="22"/>
      <c r="E44" s="304"/>
      <c r="F44" s="23"/>
      <c r="G44" s="24"/>
      <c r="H44" s="17" t="str">
        <f t="shared" si="0"/>
        <v/>
      </c>
    </row>
    <row r="45" spans="2:8">
      <c r="B45" s="50"/>
      <c r="C45" s="14"/>
      <c r="D45" s="22"/>
      <c r="E45" s="304"/>
      <c r="F45" s="23"/>
      <c r="G45" s="24"/>
      <c r="H45" s="17" t="str">
        <f t="shared" si="0"/>
        <v/>
      </c>
    </row>
    <row r="46" spans="2:8" ht="14.25">
      <c r="B46" s="50"/>
      <c r="C46" s="14" t="s">
        <v>1491</v>
      </c>
      <c r="D46" s="22" t="s">
        <v>93</v>
      </c>
      <c r="E46" s="304" t="s">
        <v>52</v>
      </c>
      <c r="F46" s="247">
        <v>120</v>
      </c>
      <c r="G46" s="24"/>
      <c r="H46" s="245">
        <f t="shared" si="0"/>
        <v>0</v>
      </c>
    </row>
    <row r="47" spans="2:8">
      <c r="B47" s="50"/>
      <c r="C47" s="14"/>
      <c r="D47" s="22"/>
      <c r="E47" s="304"/>
      <c r="F47" s="23"/>
      <c r="G47" s="24"/>
      <c r="H47" s="17" t="str">
        <f t="shared" si="0"/>
        <v/>
      </c>
    </row>
    <row r="48" spans="2:8">
      <c r="B48" s="50"/>
      <c r="C48" s="14" t="s">
        <v>1480</v>
      </c>
      <c r="D48" s="22"/>
      <c r="E48" s="304"/>
      <c r="F48" s="23"/>
      <c r="G48" s="24"/>
      <c r="H48" s="17" t="str">
        <f t="shared" si="0"/>
        <v/>
      </c>
    </row>
    <row r="49" spans="2:8">
      <c r="B49" s="50"/>
      <c r="C49" s="14"/>
      <c r="D49" s="22"/>
      <c r="E49" s="304"/>
      <c r="F49" s="23"/>
      <c r="G49" s="24"/>
      <c r="H49" s="17" t="str">
        <f t="shared" si="0"/>
        <v/>
      </c>
    </row>
    <row r="50" spans="2:8" ht="14.25">
      <c r="B50" s="50"/>
      <c r="C50" s="14" t="s">
        <v>1492</v>
      </c>
      <c r="D50" s="22" t="s">
        <v>93</v>
      </c>
      <c r="E50" s="304" t="s">
        <v>52</v>
      </c>
      <c r="F50" s="23">
        <v>35</v>
      </c>
      <c r="G50" s="24"/>
      <c r="H50" s="17">
        <f t="shared" si="0"/>
        <v>0</v>
      </c>
    </row>
    <row r="51" spans="2:8">
      <c r="B51" s="50"/>
      <c r="C51" s="14"/>
      <c r="D51" s="22"/>
      <c r="E51" s="304"/>
      <c r="F51" s="23"/>
      <c r="G51" s="24"/>
      <c r="H51" s="17" t="str">
        <f t="shared" si="0"/>
        <v/>
      </c>
    </row>
    <row r="52" spans="2:8">
      <c r="B52" s="50" t="s">
        <v>1493</v>
      </c>
      <c r="C52" s="14" t="s">
        <v>1494</v>
      </c>
      <c r="D52" s="22"/>
      <c r="E52" s="304"/>
      <c r="F52" s="23"/>
      <c r="G52" s="40"/>
      <c r="H52" s="17" t="str">
        <f t="shared" si="0"/>
        <v/>
      </c>
    </row>
    <row r="53" spans="2:8">
      <c r="B53" s="50"/>
      <c r="C53" s="14"/>
      <c r="D53" s="22"/>
      <c r="E53" s="304"/>
      <c r="F53" s="23"/>
      <c r="G53" s="40"/>
      <c r="H53" s="17" t="str">
        <f t="shared" si="0"/>
        <v/>
      </c>
    </row>
    <row r="54" spans="2:8">
      <c r="B54" s="50"/>
      <c r="C54" s="14" t="s">
        <v>1495</v>
      </c>
      <c r="D54" s="22"/>
      <c r="E54" s="304"/>
      <c r="F54" s="23"/>
      <c r="G54" s="40"/>
      <c r="H54" s="17" t="str">
        <f t="shared" si="0"/>
        <v/>
      </c>
    </row>
    <row r="55" spans="2:8">
      <c r="B55" s="50"/>
      <c r="C55" s="14"/>
      <c r="D55" s="22"/>
      <c r="E55" s="304"/>
      <c r="F55" s="23"/>
      <c r="G55" s="40"/>
      <c r="H55" s="17" t="str">
        <f t="shared" si="0"/>
        <v/>
      </c>
    </row>
    <row r="56" spans="2:8" ht="14.25">
      <c r="B56" s="50"/>
      <c r="C56" s="14" t="s">
        <v>1496</v>
      </c>
      <c r="D56" s="22" t="s">
        <v>93</v>
      </c>
      <c r="E56" s="304" t="s">
        <v>52</v>
      </c>
      <c r="F56" s="247">
        <v>14</v>
      </c>
      <c r="G56" s="24"/>
      <c r="H56" s="245">
        <f t="shared" si="0"/>
        <v>0</v>
      </c>
    </row>
    <row r="57" spans="2:8">
      <c r="B57" s="50"/>
      <c r="C57" s="14"/>
      <c r="D57" s="22"/>
      <c r="E57" s="304"/>
      <c r="F57" s="23"/>
      <c r="G57" s="40"/>
      <c r="H57" s="17" t="str">
        <f t="shared" si="0"/>
        <v/>
      </c>
    </row>
    <row r="58" spans="2:8">
      <c r="B58" s="50"/>
      <c r="C58" s="14" t="s">
        <v>1495</v>
      </c>
      <c r="D58" s="22"/>
      <c r="E58" s="304"/>
      <c r="F58" s="23"/>
      <c r="G58" s="40"/>
      <c r="H58" s="17" t="str">
        <f t="shared" si="0"/>
        <v/>
      </c>
    </row>
    <row r="59" spans="2:8">
      <c r="B59" s="50"/>
      <c r="C59" s="14"/>
      <c r="D59" s="22"/>
      <c r="E59" s="304"/>
      <c r="F59" s="23"/>
      <c r="G59" s="40"/>
      <c r="H59" s="17"/>
    </row>
    <row r="60" spans="2:8">
      <c r="B60" s="50"/>
      <c r="C60" s="14" t="s">
        <v>1497</v>
      </c>
      <c r="D60" s="22" t="s">
        <v>1498</v>
      </c>
      <c r="E60" s="304" t="s">
        <v>52</v>
      </c>
      <c r="F60" s="247">
        <v>6</v>
      </c>
      <c r="G60" s="24"/>
      <c r="H60" s="245">
        <f t="shared" ref="H60:H68" si="1">IF(D60="","",F60*G60)</f>
        <v>0</v>
      </c>
    </row>
    <row r="61" spans="2:8">
      <c r="B61" s="50"/>
      <c r="C61" s="14"/>
      <c r="D61" s="22"/>
      <c r="E61" s="304"/>
      <c r="F61" s="23"/>
      <c r="G61" s="40"/>
      <c r="H61" s="17" t="str">
        <f t="shared" si="1"/>
        <v/>
      </c>
    </row>
    <row r="62" spans="2:8" ht="14.25">
      <c r="B62" s="50"/>
      <c r="C62" s="14" t="s">
        <v>1499</v>
      </c>
      <c r="D62" s="22" t="s">
        <v>93</v>
      </c>
      <c r="E62" s="304" t="s">
        <v>52</v>
      </c>
      <c r="F62" s="23">
        <v>43</v>
      </c>
      <c r="G62" s="24"/>
      <c r="H62" s="17">
        <f t="shared" si="1"/>
        <v>0</v>
      </c>
    </row>
    <row r="63" spans="2:8">
      <c r="B63" s="50"/>
      <c r="C63" s="14"/>
      <c r="D63" s="22"/>
      <c r="E63" s="22"/>
      <c r="F63" s="23"/>
      <c r="G63" s="43"/>
      <c r="H63" s="17" t="str">
        <f t="shared" si="1"/>
        <v/>
      </c>
    </row>
    <row r="64" spans="2:8">
      <c r="B64" s="50" t="s">
        <v>1500</v>
      </c>
      <c r="C64" s="14" t="s">
        <v>1501</v>
      </c>
      <c r="D64" s="22"/>
      <c r="E64" s="22"/>
      <c r="F64" s="23"/>
      <c r="G64" s="45"/>
      <c r="H64" s="17" t="str">
        <f t="shared" si="1"/>
        <v/>
      </c>
    </row>
    <row r="65" spans="2:8">
      <c r="B65" s="50"/>
      <c r="C65" s="54"/>
      <c r="D65" s="22"/>
      <c r="E65" s="37"/>
      <c r="F65" s="23"/>
      <c r="G65" s="45"/>
      <c r="H65" s="17" t="str">
        <f t="shared" si="1"/>
        <v/>
      </c>
    </row>
    <row r="66" spans="2:8">
      <c r="B66" s="50"/>
      <c r="C66" s="54" t="s">
        <v>1502</v>
      </c>
      <c r="D66" s="22" t="s">
        <v>1021</v>
      </c>
      <c r="E66" s="118" t="s">
        <v>52</v>
      </c>
      <c r="F66" s="23">
        <v>1300</v>
      </c>
      <c r="G66" s="24"/>
      <c r="H66" s="17">
        <f t="shared" si="1"/>
        <v>0</v>
      </c>
    </row>
    <row r="67" spans="2:8">
      <c r="B67" s="50"/>
      <c r="C67" s="1"/>
      <c r="D67" s="22"/>
      <c r="E67" s="121"/>
      <c r="F67" s="23"/>
      <c r="G67" s="45"/>
      <c r="H67" s="17" t="str">
        <f t="shared" si="1"/>
        <v/>
      </c>
    </row>
    <row r="68" spans="2:8">
      <c r="B68" s="21"/>
      <c r="C68" s="14"/>
      <c r="D68" s="22"/>
      <c r="E68" s="118"/>
      <c r="F68" s="22"/>
      <c r="G68" s="40"/>
      <c r="H68" s="17" t="str">
        <f t="shared" si="1"/>
        <v/>
      </c>
    </row>
    <row r="69" spans="2:8" s="28" customFormat="1" ht="24.75" customHeight="1">
      <c r="B69" s="174" t="str">
        <f>$B$10</f>
        <v>C13.2</v>
      </c>
      <c r="C69" s="30" t="s">
        <v>94</v>
      </c>
      <c r="D69" s="31"/>
      <c r="E69" s="450"/>
      <c r="F69" s="32"/>
      <c r="G69" s="31"/>
      <c r="H69" s="33">
        <f>SUM(H9:H68)</f>
        <v>0</v>
      </c>
    </row>
    <row r="70" spans="2:8">
      <c r="E70" s="332"/>
    </row>
    <row r="77" spans="2:8">
      <c r="E77" s="4"/>
    </row>
    <row r="78" spans="2:8">
      <c r="E78" s="4"/>
    </row>
    <row r="79" spans="2:8">
      <c r="E79" s="4"/>
    </row>
    <row r="80" spans="2:8">
      <c r="E80" s="4"/>
    </row>
    <row r="96" spans="5:5">
      <c r="E96" s="4"/>
    </row>
    <row r="97" spans="5:5">
      <c r="E97" s="4"/>
    </row>
    <row r="98" spans="5:5">
      <c r="E98" s="4"/>
    </row>
    <row r="99" spans="5:5">
      <c r="E99" s="4"/>
    </row>
    <row r="111" spans="5:5">
      <c r="E111" s="4"/>
    </row>
    <row r="112" spans="5:5">
      <c r="E112" s="4"/>
    </row>
    <row r="113" spans="5:5">
      <c r="E113" s="4"/>
    </row>
    <row r="114" spans="5:5">
      <c r="E114" s="4"/>
    </row>
  </sheetData>
  <mergeCells count="4">
    <mergeCell ref="F1:H1"/>
    <mergeCell ref="B5:G7"/>
    <mergeCell ref="H4:H7"/>
    <mergeCell ref="B4:G4"/>
  </mergeCells>
  <phoneticPr fontId="3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8"/>
  <dimension ref="A1:H188"/>
  <sheetViews>
    <sheetView view="pageBreakPreview" topLeftCell="C1" zoomScaleNormal="125" zoomScaleSheetLayoutView="100" zoomScalePageLayoutView="125" workbookViewId="0">
      <selection activeCell="H10" sqref="H10:H6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42578125" style="299" customWidth="1"/>
    <col min="6" max="6" width="15.7109375" style="4" customWidth="1"/>
    <col min="7" max="7" width="15.7109375" style="1" customWidth="1"/>
    <col min="8" max="8" width="15.7109375" style="5" customWidth="1"/>
    <col min="9" max="9" width="28.5703125" style="1" customWidth="1"/>
    <col min="10" max="16384" width="6.85546875" style="1"/>
  </cols>
  <sheetData>
    <row r="1" spans="1:8">
      <c r="B1" s="2" t="str">
        <f>Client1</f>
        <v>Province of KwaZulu-Natal</v>
      </c>
      <c r="E1" s="4"/>
      <c r="F1" s="672" t="str">
        <f>"Contract No. "&amp;ContractNo</f>
        <v>Contract No. ZNB02213/0000/00/HOD/INF/23/T</v>
      </c>
      <c r="G1" s="672"/>
      <c r="H1" s="672"/>
    </row>
    <row r="2" spans="1:8">
      <c r="B2" s="98" t="str">
        <f>Client2</f>
        <v>Department of Transport</v>
      </c>
      <c r="E2" s="313"/>
    </row>
    <row r="3" spans="1:8">
      <c r="B3" s="79"/>
      <c r="C3" s="79"/>
      <c r="D3" s="80"/>
      <c r="F3" s="80"/>
      <c r="G3" s="81"/>
      <c r="H3" s="99"/>
    </row>
    <row r="4" spans="1:8">
      <c r="B4" s="3"/>
    </row>
    <row r="5" spans="1:8">
      <c r="B5" s="670" t="s">
        <v>48</v>
      </c>
      <c r="C5" s="671"/>
      <c r="D5" s="671"/>
      <c r="E5" s="671"/>
      <c r="F5" s="671"/>
      <c r="G5" s="671"/>
      <c r="H5" s="667" t="str">
        <f>"CHAPTER "&amp;B11</f>
        <v>CHAPTER C13.3</v>
      </c>
    </row>
    <row r="6" spans="1:8" ht="7.5" customHeight="1">
      <c r="B6" s="663" t="str">
        <f>ContractDescription</f>
        <v>THE CONSTRUCTION OF MKUZE RIVER BRIDGE NO.3801 AT KM 27+440 ON MAIN ROAD P52-3 IN ZULULAND UNDER EMPANGENI REGION.</v>
      </c>
      <c r="C6" s="664"/>
      <c r="D6" s="664"/>
      <c r="E6" s="664"/>
      <c r="F6" s="664"/>
      <c r="G6" s="664"/>
      <c r="H6" s="668"/>
    </row>
    <row r="7" spans="1:8" ht="12.75" customHeight="1">
      <c r="B7" s="663"/>
      <c r="C7" s="664"/>
      <c r="D7" s="664"/>
      <c r="E7" s="664"/>
      <c r="F7" s="664"/>
      <c r="G7" s="664"/>
      <c r="H7" s="668"/>
    </row>
    <row r="8" spans="1:8" ht="7.5" customHeight="1">
      <c r="B8" s="665"/>
      <c r="C8" s="666"/>
      <c r="D8" s="666"/>
      <c r="E8" s="666"/>
      <c r="F8" s="666"/>
      <c r="G8" s="666"/>
      <c r="H8" s="669"/>
    </row>
    <row r="9" spans="1:8" s="9" customFormat="1" ht="24.95" customHeight="1">
      <c r="B9" s="10" t="s">
        <v>49</v>
      </c>
      <c r="C9" s="11" t="s">
        <v>50</v>
      </c>
      <c r="D9" s="11" t="s">
        <v>51</v>
      </c>
      <c r="E9" s="340" t="s">
        <v>52</v>
      </c>
      <c r="F9" s="11" t="s">
        <v>53</v>
      </c>
      <c r="G9" s="11" t="s">
        <v>54</v>
      </c>
      <c r="H9" s="11" t="s">
        <v>55</v>
      </c>
    </row>
    <row r="10" spans="1:8">
      <c r="A10" s="5"/>
      <c r="B10" s="50"/>
      <c r="C10" s="14"/>
      <c r="D10" s="376"/>
      <c r="E10" s="362"/>
      <c r="F10" s="377"/>
      <c r="G10" s="16"/>
      <c r="H10" s="17"/>
    </row>
    <row r="11" spans="1:8">
      <c r="A11" s="5"/>
      <c r="B11" s="74" t="s">
        <v>1503</v>
      </c>
      <c r="C11" s="20" t="s">
        <v>1504</v>
      </c>
      <c r="D11" s="22"/>
      <c r="E11" s="304"/>
      <c r="F11" s="22"/>
      <c r="G11" s="40"/>
      <c r="H11" s="17"/>
    </row>
    <row r="12" spans="1:8">
      <c r="A12" s="5"/>
      <c r="B12" s="50"/>
      <c r="C12" s="14"/>
      <c r="D12" s="22"/>
      <c r="E12" s="304"/>
      <c r="F12" s="22"/>
      <c r="G12" s="40"/>
      <c r="H12" s="17"/>
    </row>
    <row r="13" spans="1:8">
      <c r="A13" s="5"/>
      <c r="B13" s="50" t="s">
        <v>1505</v>
      </c>
      <c r="C13" s="14" t="s">
        <v>1506</v>
      </c>
      <c r="D13" s="22"/>
      <c r="E13" s="304"/>
      <c r="F13" s="22"/>
      <c r="G13" s="40"/>
      <c r="H13" s="17"/>
    </row>
    <row r="14" spans="1:8">
      <c r="A14" s="5"/>
      <c r="B14" s="50"/>
      <c r="C14" s="14"/>
      <c r="D14" s="22"/>
      <c r="E14" s="304"/>
      <c r="F14" s="22"/>
      <c r="G14" s="40"/>
      <c r="H14" s="17"/>
    </row>
    <row r="15" spans="1:8">
      <c r="A15" s="5"/>
      <c r="B15" s="50" t="s">
        <v>1507</v>
      </c>
      <c r="C15" s="284" t="s">
        <v>1508</v>
      </c>
      <c r="D15" s="22"/>
      <c r="E15" s="304"/>
      <c r="F15" s="37"/>
      <c r="G15" s="24"/>
      <c r="H15" s="17"/>
    </row>
    <row r="16" spans="1:8">
      <c r="A16" s="5"/>
      <c r="B16" s="50"/>
      <c r="C16" s="14"/>
      <c r="D16" s="22"/>
      <c r="E16" s="304"/>
      <c r="F16" s="23"/>
      <c r="G16" s="24"/>
      <c r="H16" s="17"/>
    </row>
    <row r="17" spans="1:8">
      <c r="A17" s="5"/>
      <c r="C17" s="14" t="s">
        <v>1509</v>
      </c>
      <c r="D17" s="22" t="s">
        <v>1068</v>
      </c>
      <c r="E17" s="304" t="s">
        <v>52</v>
      </c>
      <c r="F17" s="247">
        <v>30</v>
      </c>
      <c r="G17" s="24"/>
      <c r="H17" s="17"/>
    </row>
    <row r="18" spans="1:8">
      <c r="A18" s="5"/>
      <c r="B18" s="50"/>
      <c r="C18" s="14"/>
      <c r="D18" s="22"/>
      <c r="E18" s="304"/>
      <c r="F18" s="247"/>
      <c r="G18" s="24"/>
      <c r="H18" s="17"/>
    </row>
    <row r="19" spans="1:8">
      <c r="B19" s="50"/>
      <c r="C19" s="14" t="s">
        <v>1510</v>
      </c>
      <c r="D19" s="22" t="s">
        <v>1068</v>
      </c>
      <c r="E19" s="304" t="s">
        <v>52</v>
      </c>
      <c r="F19" s="247">
        <v>45</v>
      </c>
      <c r="G19" s="24"/>
      <c r="H19" s="17"/>
    </row>
    <row r="20" spans="1:8">
      <c r="A20" s="5"/>
      <c r="B20" s="50"/>
      <c r="C20" s="1"/>
      <c r="D20" s="22"/>
      <c r="E20" s="304"/>
      <c r="F20" s="247"/>
      <c r="G20" s="24"/>
      <c r="H20" s="17"/>
    </row>
    <row r="21" spans="1:8">
      <c r="A21" s="5"/>
      <c r="B21" s="50"/>
      <c r="C21" s="14" t="s">
        <v>1511</v>
      </c>
      <c r="D21" s="22" t="s">
        <v>1068</v>
      </c>
      <c r="E21" s="22" t="s">
        <v>52</v>
      </c>
      <c r="F21" s="247">
        <v>3</v>
      </c>
      <c r="G21" s="24"/>
      <c r="H21" s="17"/>
    </row>
    <row r="22" spans="1:8">
      <c r="A22" s="5"/>
      <c r="B22" s="50"/>
      <c r="C22" s="14"/>
      <c r="D22" s="22"/>
      <c r="E22" s="22"/>
      <c r="F22" s="247"/>
      <c r="G22" s="24"/>
      <c r="H22" s="17"/>
    </row>
    <row r="23" spans="1:8">
      <c r="A23" s="5"/>
      <c r="B23" s="50"/>
      <c r="C23" s="20" t="s">
        <v>1512</v>
      </c>
      <c r="D23" s="22"/>
      <c r="E23" s="22"/>
      <c r="F23" s="247"/>
      <c r="G23" s="24"/>
      <c r="H23" s="17"/>
    </row>
    <row r="24" spans="1:8">
      <c r="A24" s="5"/>
      <c r="B24" s="50"/>
      <c r="C24" s="14"/>
      <c r="D24" s="22"/>
      <c r="E24" s="22"/>
      <c r="F24" s="247"/>
      <c r="G24" s="24"/>
      <c r="H24" s="17"/>
    </row>
    <row r="25" spans="1:8">
      <c r="A25" s="5"/>
      <c r="B25" s="50"/>
      <c r="C25" s="14" t="s">
        <v>1513</v>
      </c>
      <c r="D25" s="22" t="s">
        <v>1068</v>
      </c>
      <c r="E25" s="304" t="s">
        <v>52</v>
      </c>
      <c r="F25" s="247">
        <v>75</v>
      </c>
      <c r="G25" s="24"/>
      <c r="H25" s="17"/>
    </row>
    <row r="26" spans="1:8">
      <c r="A26" s="5"/>
      <c r="B26" s="50"/>
      <c r="C26" s="14"/>
      <c r="D26" s="22"/>
      <c r="E26" s="304"/>
      <c r="F26" s="249"/>
      <c r="G26" s="24"/>
      <c r="H26" s="17"/>
    </row>
    <row r="27" spans="1:8">
      <c r="A27" s="5"/>
      <c r="B27" s="50"/>
      <c r="C27" s="14" t="s">
        <v>1510</v>
      </c>
      <c r="D27" s="22" t="s">
        <v>1068</v>
      </c>
      <c r="E27" s="304" t="s">
        <v>52</v>
      </c>
      <c r="F27" s="249">
        <v>110</v>
      </c>
      <c r="G27" s="24"/>
      <c r="H27" s="17"/>
    </row>
    <row r="28" spans="1:8">
      <c r="A28" s="5"/>
      <c r="B28" s="50"/>
      <c r="C28" s="14"/>
      <c r="D28" s="22"/>
      <c r="E28" s="304"/>
      <c r="F28" s="23"/>
      <c r="G28" s="24"/>
      <c r="H28" s="17"/>
    </row>
    <row r="29" spans="1:8">
      <c r="A29" s="5"/>
      <c r="B29" s="50"/>
      <c r="C29" s="14" t="s">
        <v>1514</v>
      </c>
      <c r="D29" s="22" t="s">
        <v>1068</v>
      </c>
      <c r="E29" s="304" t="s">
        <v>52</v>
      </c>
      <c r="F29" s="23">
        <v>25</v>
      </c>
      <c r="G29" s="24"/>
      <c r="H29" s="17"/>
    </row>
    <row r="30" spans="1:8">
      <c r="A30" s="5"/>
      <c r="B30" s="50"/>
      <c r="C30" s="14"/>
      <c r="D30" s="22"/>
      <c r="E30" s="304"/>
      <c r="F30" s="23"/>
      <c r="G30" s="24"/>
      <c r="H30" s="17"/>
    </row>
    <row r="31" spans="1:8" s="36" customFormat="1">
      <c r="A31" s="67"/>
      <c r="B31" s="50"/>
      <c r="C31" s="20" t="s">
        <v>1515</v>
      </c>
      <c r="D31" s="22" t="s">
        <v>1068</v>
      </c>
      <c r="E31" s="304" t="s">
        <v>52</v>
      </c>
      <c r="F31" s="23">
        <v>110</v>
      </c>
      <c r="G31" s="24"/>
      <c r="H31" s="17"/>
    </row>
    <row r="32" spans="1:8">
      <c r="A32" s="5"/>
      <c r="B32" s="50"/>
      <c r="C32" s="14"/>
      <c r="D32" s="22"/>
      <c r="E32" s="328"/>
      <c r="F32" s="23"/>
      <c r="G32" s="24"/>
      <c r="H32" s="17"/>
    </row>
    <row r="33" spans="1:8">
      <c r="A33" s="5"/>
      <c r="B33" s="50"/>
      <c r="C33" s="14"/>
      <c r="D33" s="22"/>
      <c r="E33" s="328"/>
      <c r="F33" s="22"/>
      <c r="G33" s="24"/>
      <c r="H33" s="17"/>
    </row>
    <row r="34" spans="1:8">
      <c r="A34" s="5"/>
      <c r="B34" s="50"/>
      <c r="C34" s="20" t="s">
        <v>1516</v>
      </c>
      <c r="D34" s="22" t="s">
        <v>1068</v>
      </c>
      <c r="E34" s="328" t="s">
        <v>52</v>
      </c>
      <c r="F34" s="22">
        <v>3</v>
      </c>
      <c r="G34" s="24"/>
      <c r="H34" s="17"/>
    </row>
    <row r="35" spans="1:8">
      <c r="A35" s="5"/>
      <c r="B35" s="50"/>
      <c r="C35" s="14"/>
      <c r="D35" s="22"/>
      <c r="E35" s="328"/>
      <c r="F35" s="22"/>
      <c r="G35" s="24"/>
      <c r="H35" s="17"/>
    </row>
    <row r="36" spans="1:8">
      <c r="A36" s="5"/>
      <c r="B36" s="50"/>
      <c r="C36" s="14"/>
      <c r="D36" s="22"/>
      <c r="E36" s="328"/>
      <c r="F36" s="22"/>
      <c r="G36" s="24"/>
      <c r="H36" s="17"/>
    </row>
    <row r="37" spans="1:8">
      <c r="A37" s="5"/>
      <c r="B37" s="50"/>
      <c r="C37" s="14"/>
      <c r="D37" s="22"/>
      <c r="E37" s="304"/>
      <c r="F37" s="22"/>
      <c r="G37" s="24"/>
      <c r="H37" s="17"/>
    </row>
    <row r="38" spans="1:8">
      <c r="A38" s="5"/>
      <c r="B38" s="50"/>
      <c r="C38" s="14"/>
      <c r="D38" s="22"/>
      <c r="E38" s="304"/>
      <c r="F38" s="22"/>
      <c r="G38" s="24"/>
      <c r="H38" s="17"/>
    </row>
    <row r="39" spans="1:8">
      <c r="A39" s="5"/>
      <c r="B39" s="50"/>
      <c r="C39" s="14"/>
      <c r="D39" s="22"/>
      <c r="E39" s="304"/>
      <c r="F39" s="22"/>
      <c r="G39" s="24"/>
      <c r="H39" s="17"/>
    </row>
    <row r="40" spans="1:8">
      <c r="A40" s="5"/>
      <c r="B40" s="50"/>
      <c r="C40" s="14"/>
      <c r="D40" s="22"/>
      <c r="E40" s="304"/>
      <c r="F40" s="22"/>
      <c r="G40" s="24"/>
      <c r="H40" s="17"/>
    </row>
    <row r="41" spans="1:8">
      <c r="A41" s="5"/>
      <c r="B41" s="50"/>
      <c r="C41" s="14"/>
      <c r="D41" s="22"/>
      <c r="E41" s="304"/>
      <c r="F41" s="22"/>
      <c r="G41" s="24"/>
      <c r="H41" s="17"/>
    </row>
    <row r="42" spans="1:8">
      <c r="A42" s="5"/>
      <c r="B42" s="50"/>
      <c r="C42" s="14"/>
      <c r="D42" s="22"/>
      <c r="E42" s="304"/>
      <c r="F42" s="22"/>
      <c r="G42" s="38"/>
      <c r="H42" s="17"/>
    </row>
    <row r="43" spans="1:8">
      <c r="A43" s="5"/>
      <c r="B43" s="50"/>
      <c r="C43" s="14"/>
      <c r="D43" s="22"/>
      <c r="E43" s="304"/>
      <c r="F43" s="22"/>
      <c r="G43" s="48"/>
      <c r="H43" s="17"/>
    </row>
    <row r="44" spans="1:8">
      <c r="A44" s="5"/>
      <c r="B44" s="50"/>
      <c r="C44" s="14"/>
      <c r="D44" s="22"/>
      <c r="E44" s="304"/>
      <c r="F44" s="22"/>
      <c r="G44" s="48"/>
      <c r="H44" s="17"/>
    </row>
    <row r="45" spans="1:8">
      <c r="A45" s="5"/>
      <c r="B45" s="50"/>
      <c r="C45" s="14"/>
      <c r="D45" s="22"/>
      <c r="E45" s="304"/>
      <c r="F45" s="22"/>
      <c r="G45" s="38"/>
      <c r="H45" s="17"/>
    </row>
    <row r="46" spans="1:8">
      <c r="A46" s="5"/>
      <c r="B46" s="50"/>
      <c r="C46" s="14"/>
      <c r="D46" s="22"/>
      <c r="E46" s="304"/>
      <c r="F46" s="22"/>
      <c r="G46" s="38"/>
      <c r="H46" s="17"/>
    </row>
    <row r="47" spans="1:8">
      <c r="A47" s="5"/>
      <c r="B47" s="50"/>
      <c r="C47" s="14"/>
      <c r="D47" s="22"/>
      <c r="E47" s="304"/>
      <c r="F47" s="22"/>
      <c r="G47" s="38"/>
      <c r="H47" s="17"/>
    </row>
    <row r="48" spans="1:8">
      <c r="A48" s="5"/>
      <c r="B48" s="50"/>
      <c r="C48" s="14"/>
      <c r="D48" s="22"/>
      <c r="E48" s="304"/>
      <c r="F48" s="22"/>
      <c r="G48" s="38"/>
      <c r="H48" s="17"/>
    </row>
    <row r="49" spans="1:8">
      <c r="A49" s="5"/>
      <c r="B49" s="50"/>
      <c r="C49" s="14"/>
      <c r="D49" s="22"/>
      <c r="E49" s="304"/>
      <c r="F49" s="22"/>
      <c r="G49" s="38"/>
      <c r="H49" s="17"/>
    </row>
    <row r="50" spans="1:8">
      <c r="A50" s="5"/>
      <c r="B50" s="50"/>
      <c r="C50" s="14"/>
      <c r="D50" s="22"/>
      <c r="E50" s="304"/>
      <c r="F50" s="22"/>
      <c r="G50" s="38"/>
      <c r="H50" s="17"/>
    </row>
    <row r="51" spans="1:8">
      <c r="A51" s="5"/>
      <c r="B51" s="50"/>
      <c r="C51" s="14"/>
      <c r="D51" s="37"/>
      <c r="E51" s="304"/>
      <c r="F51" s="37"/>
      <c r="G51" s="38"/>
      <c r="H51" s="17"/>
    </row>
    <row r="52" spans="1:8">
      <c r="A52" s="5"/>
      <c r="B52" s="50"/>
      <c r="C52" s="14"/>
      <c r="D52" s="22"/>
      <c r="E52" s="304"/>
      <c r="F52" s="22"/>
      <c r="G52" s="38"/>
      <c r="H52" s="17"/>
    </row>
    <row r="53" spans="1:8">
      <c r="A53" s="5"/>
      <c r="B53" s="50"/>
      <c r="C53" s="14"/>
      <c r="D53" s="37"/>
      <c r="E53" s="304"/>
      <c r="F53" s="37"/>
      <c r="G53" s="38"/>
      <c r="H53" s="17"/>
    </row>
    <row r="54" spans="1:8">
      <c r="A54" s="5"/>
      <c r="B54" s="50"/>
      <c r="C54" s="14"/>
      <c r="D54" s="37"/>
      <c r="E54" s="304"/>
      <c r="F54" s="37"/>
      <c r="G54" s="38"/>
      <c r="H54" s="17"/>
    </row>
    <row r="55" spans="1:8">
      <c r="A55" s="5"/>
      <c r="B55" s="50"/>
      <c r="C55" s="14"/>
      <c r="D55" s="22"/>
      <c r="E55" s="304"/>
      <c r="F55" s="22"/>
      <c r="G55" s="38"/>
      <c r="H55" s="17"/>
    </row>
    <row r="56" spans="1:8">
      <c r="A56" s="5"/>
      <c r="B56" s="50"/>
      <c r="C56" s="14"/>
      <c r="D56" s="22"/>
      <c r="E56" s="304"/>
      <c r="F56" s="22"/>
      <c r="G56" s="38"/>
      <c r="H56" s="17"/>
    </row>
    <row r="57" spans="1:8">
      <c r="A57" s="5"/>
      <c r="B57" s="50"/>
      <c r="C57" s="14"/>
      <c r="D57" s="22"/>
      <c r="E57" s="22"/>
      <c r="F57" s="22"/>
      <c r="G57" s="38"/>
      <c r="H57" s="17"/>
    </row>
    <row r="58" spans="1:8">
      <c r="A58" s="5"/>
      <c r="B58" s="50"/>
      <c r="C58" s="14"/>
      <c r="D58" s="22"/>
      <c r="E58" s="22"/>
      <c r="F58" s="22"/>
      <c r="G58" s="38"/>
      <c r="H58" s="17"/>
    </row>
    <row r="59" spans="1:8">
      <c r="A59" s="5"/>
      <c r="B59" s="50"/>
      <c r="C59" s="14"/>
      <c r="D59" s="22"/>
      <c r="E59" s="37"/>
      <c r="F59" s="22"/>
      <c r="G59" s="38"/>
      <c r="H59" s="17"/>
    </row>
    <row r="60" spans="1:8">
      <c r="A60" s="5"/>
      <c r="B60" s="50"/>
      <c r="C60" s="14"/>
      <c r="D60" s="22"/>
      <c r="E60" s="118"/>
      <c r="F60" s="23"/>
      <c r="G60" s="40"/>
      <c r="H60" s="17"/>
    </row>
    <row r="61" spans="1:8">
      <c r="A61" s="5"/>
      <c r="B61" s="50"/>
      <c r="C61" s="14"/>
      <c r="D61" s="22"/>
      <c r="E61" s="121"/>
      <c r="F61" s="22"/>
      <c r="G61" s="38"/>
      <c r="H61" s="17"/>
    </row>
    <row r="62" spans="1:8">
      <c r="A62" s="5"/>
      <c r="B62" s="50"/>
      <c r="C62" s="14"/>
      <c r="D62" s="22"/>
      <c r="E62" s="118"/>
      <c r="F62" s="22"/>
      <c r="G62" s="38"/>
      <c r="H62" s="17"/>
    </row>
    <row r="63" spans="1:8">
      <c r="A63" s="5"/>
      <c r="B63" s="50"/>
      <c r="C63" s="14"/>
      <c r="D63" s="22"/>
      <c r="E63" s="121"/>
      <c r="F63" s="22"/>
      <c r="G63" s="38"/>
      <c r="H63" s="17"/>
    </row>
    <row r="64" spans="1:8">
      <c r="A64" s="5"/>
      <c r="B64" s="50"/>
      <c r="C64" s="14"/>
      <c r="D64" s="22"/>
      <c r="E64" s="4"/>
      <c r="F64" s="22"/>
      <c r="G64" s="38"/>
      <c r="H64" s="17"/>
    </row>
    <row r="65" spans="1:8">
      <c r="A65" s="5"/>
      <c r="B65" s="50"/>
      <c r="C65" s="14"/>
      <c r="D65" s="22"/>
      <c r="E65" s="4"/>
      <c r="F65" s="22"/>
      <c r="G65" s="38"/>
      <c r="H65" s="17"/>
    </row>
    <row r="66" spans="1:8">
      <c r="A66" s="5"/>
      <c r="B66" s="50"/>
      <c r="C66" s="14"/>
      <c r="D66" s="22"/>
      <c r="E66" s="22"/>
      <c r="F66" s="22"/>
      <c r="G66" s="38"/>
      <c r="H66" s="17"/>
    </row>
    <row r="67" spans="1:8">
      <c r="A67" s="5"/>
      <c r="B67" s="50"/>
      <c r="C67" s="14"/>
      <c r="D67" s="22"/>
      <c r="E67" s="22"/>
      <c r="F67" s="22"/>
      <c r="G67" s="38"/>
      <c r="H67" s="17"/>
    </row>
    <row r="68" spans="1:8">
      <c r="A68" s="5"/>
      <c r="B68" s="50"/>
      <c r="C68" s="14"/>
      <c r="D68" s="22"/>
      <c r="E68" s="22"/>
      <c r="F68" s="22"/>
      <c r="G68" s="38"/>
      <c r="H68" s="17"/>
    </row>
    <row r="69" spans="1:8">
      <c r="A69" s="5"/>
      <c r="B69" s="50"/>
      <c r="C69" s="30" t="s">
        <v>94</v>
      </c>
      <c r="D69" s="457"/>
      <c r="E69" s="22"/>
      <c r="F69" s="32"/>
      <c r="G69" s="31"/>
      <c r="H69" s="33">
        <f>SUM(H10:H68)</f>
        <v>0</v>
      </c>
    </row>
    <row r="70" spans="1:8">
      <c r="E70" s="332"/>
    </row>
    <row r="71" spans="1:8">
      <c r="E71" s="332"/>
    </row>
    <row r="72" spans="1:8">
      <c r="E72" s="4"/>
    </row>
    <row r="73" spans="1:8">
      <c r="E73" s="4"/>
    </row>
    <row r="74" spans="1:8">
      <c r="E74" s="4"/>
    </row>
    <row r="75" spans="1:8">
      <c r="E75" s="4"/>
    </row>
    <row r="76" spans="1:8">
      <c r="E76" s="56"/>
    </row>
    <row r="77" spans="1:8">
      <c r="E77" s="56"/>
    </row>
    <row r="85" spans="5:5">
      <c r="E85" s="98"/>
    </row>
    <row r="86" spans="5:5">
      <c r="E86" s="4"/>
    </row>
    <row r="87" spans="5:5">
      <c r="E87" s="459"/>
    </row>
    <row r="88" spans="5:5">
      <c r="E88" s="460"/>
    </row>
    <row r="89" spans="5:5">
      <c r="E89" s="461"/>
    </row>
    <row r="90" spans="5:5">
      <c r="E90" s="461"/>
    </row>
    <row r="91" spans="5:5">
      <c r="E91" s="333"/>
    </row>
    <row r="92" spans="5:5">
      <c r="E92" s="462"/>
    </row>
    <row r="93" spans="5:5">
      <c r="E93" s="462"/>
    </row>
    <row r="100" spans="5:5">
      <c r="E100" s="4"/>
    </row>
    <row r="101" spans="5:5">
      <c r="E101" s="4"/>
    </row>
    <row r="102" spans="5:5">
      <c r="E102" s="4"/>
    </row>
    <row r="103" spans="5:5">
      <c r="E103" s="4"/>
    </row>
    <row r="104" spans="5:5">
      <c r="E104" s="4"/>
    </row>
    <row r="106" spans="5:5">
      <c r="E106" s="56"/>
    </row>
    <row r="107" spans="5:5">
      <c r="E107" s="330"/>
    </row>
    <row r="108" spans="5:5">
      <c r="E108" s="98"/>
    </row>
    <row r="109" spans="5:5">
      <c r="E109" s="98"/>
    </row>
    <row r="111" spans="5:5">
      <c r="E111" s="56"/>
    </row>
    <row r="112" spans="5:5">
      <c r="E112" s="56"/>
    </row>
    <row r="113" spans="5:5">
      <c r="E113" s="56"/>
    </row>
    <row r="114" spans="5:5">
      <c r="E114" s="56"/>
    </row>
    <row r="120" spans="5:5">
      <c r="E120" s="4"/>
    </row>
    <row r="121" spans="5:5">
      <c r="E121" s="4"/>
    </row>
    <row r="122" spans="5:5">
      <c r="E122" s="4"/>
    </row>
    <row r="123" spans="5:5">
      <c r="E123" s="4"/>
    </row>
    <row r="136" spans="5:5">
      <c r="E136" s="4"/>
    </row>
    <row r="137" spans="5:5">
      <c r="E137" s="4"/>
    </row>
    <row r="138" spans="5:5">
      <c r="E138" s="4"/>
    </row>
    <row r="139" spans="5:5">
      <c r="E139" s="4"/>
    </row>
    <row r="149" spans="5:5">
      <c r="E149" s="15"/>
    </row>
    <row r="150" spans="5:5">
      <c r="E150" s="15"/>
    </row>
    <row r="151" spans="5:5">
      <c r="E151" s="15"/>
    </row>
    <row r="152" spans="5:5">
      <c r="E152" s="15"/>
    </row>
    <row r="153" spans="5:5">
      <c r="E153" s="11"/>
    </row>
    <row r="154" spans="5:5">
      <c r="E154" s="31"/>
    </row>
    <row r="170" spans="5:5">
      <c r="E170" s="4"/>
    </row>
    <row r="171" spans="5:5">
      <c r="E171" s="4"/>
    </row>
    <row r="172" spans="5:5">
      <c r="E172" s="4"/>
    </row>
    <row r="173" spans="5:5">
      <c r="E173" s="4"/>
    </row>
    <row r="185" spans="5:5">
      <c r="E185" s="4"/>
    </row>
    <row r="186" spans="5:5">
      <c r="E186" s="4"/>
    </row>
    <row r="187" spans="5:5">
      <c r="E187" s="4"/>
    </row>
    <row r="188" spans="5:5">
      <c r="E188" s="4"/>
    </row>
  </sheetData>
  <mergeCells count="4">
    <mergeCell ref="F1:H1"/>
    <mergeCell ref="B6:G8"/>
    <mergeCell ref="H5:H8"/>
    <mergeCell ref="B5:G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9"/>
  <dimension ref="A1:H194"/>
  <sheetViews>
    <sheetView view="pageBreakPreview" zoomScale="112" zoomScaleNormal="125" zoomScaleSheetLayoutView="112" zoomScalePageLayoutView="125" workbookViewId="0">
      <selection activeCell="G25" sqref="G25"/>
    </sheetView>
  </sheetViews>
  <sheetFormatPr defaultColWidth="6.85546875" defaultRowHeight="12"/>
  <cols>
    <col min="1" max="1" width="0.85546875" style="109" customWidth="1"/>
    <col min="2" max="2" width="11.7109375" style="113" customWidth="1"/>
    <col min="3" max="3" width="45.7109375" style="112" customWidth="1"/>
    <col min="4" max="4" width="13.7109375" style="111" customWidth="1"/>
    <col min="5" max="5" width="4.42578125" style="299" customWidth="1"/>
    <col min="6" max="6" width="15.7109375" style="111" customWidth="1"/>
    <col min="7" max="7" width="15.7109375" style="109" customWidth="1"/>
    <col min="8" max="8" width="15.7109375" style="110" customWidth="1"/>
    <col min="9" max="16384" width="6.85546875" style="109"/>
  </cols>
  <sheetData>
    <row r="1" spans="1:8">
      <c r="A1" s="318"/>
      <c r="B1" s="319"/>
      <c r="C1" s="320"/>
      <c r="D1" s="299"/>
      <c r="F1" s="321"/>
      <c r="G1" s="320"/>
      <c r="H1" s="322"/>
    </row>
    <row r="2" spans="1:8">
      <c r="B2" s="142" t="str">
        <f>Client2</f>
        <v>Department of Transport</v>
      </c>
      <c r="E2" s="313"/>
    </row>
    <row r="3" spans="1:8">
      <c r="B3" s="420"/>
      <c r="C3" s="420"/>
      <c r="D3" s="421"/>
      <c r="F3" s="421"/>
      <c r="G3" s="422"/>
      <c r="H3" s="423"/>
    </row>
    <row r="4" spans="1:8">
      <c r="B4" s="691" t="s">
        <v>48</v>
      </c>
      <c r="C4" s="692"/>
      <c r="D4" s="692"/>
      <c r="E4" s="692"/>
      <c r="F4" s="692"/>
      <c r="G4" s="692"/>
      <c r="H4" s="702" t="str">
        <f>"CHAPTER "&amp;B10</f>
        <v>CHAPTER C13.4</v>
      </c>
    </row>
    <row r="5" spans="1:8" ht="7.5" customHeight="1">
      <c r="B5" s="696" t="str">
        <f>ContractDescription</f>
        <v>THE CONSTRUCTION OF MKUZE RIVER BRIDGE NO.3801 AT KM 27+440 ON MAIN ROAD P52-3 IN ZULULAND UNDER EMPANGENI REGION.</v>
      </c>
      <c r="C5" s="697"/>
      <c r="D5" s="697"/>
      <c r="E5" s="697"/>
      <c r="F5" s="697"/>
      <c r="G5" s="697"/>
      <c r="H5" s="703"/>
    </row>
    <row r="6" spans="1:8" ht="12.75" customHeight="1">
      <c r="B6" s="696"/>
      <c r="C6" s="697"/>
      <c r="D6" s="697"/>
      <c r="E6" s="697"/>
      <c r="F6" s="697"/>
      <c r="G6" s="697"/>
      <c r="H6" s="703"/>
    </row>
    <row r="7" spans="1:8" ht="7.5" customHeight="1">
      <c r="B7" s="698"/>
      <c r="C7" s="699"/>
      <c r="D7" s="699"/>
      <c r="E7" s="699"/>
      <c r="F7" s="699"/>
      <c r="G7" s="699"/>
      <c r="H7" s="704"/>
    </row>
    <row r="8" spans="1:8" s="139" customFormat="1" ht="24.95" customHeight="1">
      <c r="B8" s="424" t="s">
        <v>49</v>
      </c>
      <c r="C8" s="425" t="s">
        <v>50</v>
      </c>
      <c r="D8" s="425" t="s">
        <v>51</v>
      </c>
      <c r="E8" s="303" t="s">
        <v>52</v>
      </c>
      <c r="F8" s="425" t="s">
        <v>53</v>
      </c>
      <c r="G8" s="425" t="s">
        <v>54</v>
      </c>
      <c r="H8" s="425" t="s">
        <v>55</v>
      </c>
    </row>
    <row r="9" spans="1:8">
      <c r="B9" s="122"/>
      <c r="C9" s="119"/>
      <c r="D9" s="451"/>
      <c r="E9" s="331"/>
      <c r="F9" s="452"/>
      <c r="G9" s="124"/>
      <c r="H9" s="129" t="str">
        <f t="shared" ref="H9:H52" si="0">IF(D9="","",F9*G9)</f>
        <v/>
      </c>
    </row>
    <row r="10" spans="1:8">
      <c r="B10" s="126" t="s">
        <v>1517</v>
      </c>
      <c r="C10" s="125" t="s">
        <v>1518</v>
      </c>
      <c r="D10" s="121"/>
      <c r="E10" s="304"/>
      <c r="F10" s="121"/>
      <c r="G10" s="426"/>
      <c r="H10" s="129" t="str">
        <f t="shared" si="0"/>
        <v/>
      </c>
    </row>
    <row r="11" spans="1:8">
      <c r="B11" s="122"/>
      <c r="C11" s="119"/>
      <c r="D11" s="121"/>
      <c r="E11" s="304"/>
      <c r="F11" s="121"/>
      <c r="G11" s="426"/>
      <c r="H11" s="129" t="str">
        <f t="shared" si="0"/>
        <v/>
      </c>
    </row>
    <row r="12" spans="1:8">
      <c r="B12" s="122" t="s">
        <v>1519</v>
      </c>
      <c r="C12" s="119" t="s">
        <v>1520</v>
      </c>
      <c r="D12" s="121"/>
      <c r="E12" s="304"/>
      <c r="F12" s="121"/>
      <c r="G12" s="426"/>
      <c r="H12" s="129" t="str">
        <f t="shared" si="0"/>
        <v/>
      </c>
    </row>
    <row r="13" spans="1:8">
      <c r="B13" s="122"/>
      <c r="C13" s="119"/>
      <c r="D13" s="121"/>
      <c r="E13" s="304"/>
      <c r="F13" s="121"/>
      <c r="G13" s="426"/>
      <c r="H13" s="129" t="str">
        <f t="shared" si="0"/>
        <v/>
      </c>
    </row>
    <row r="14" spans="1:8">
      <c r="B14" s="122" t="s">
        <v>1521</v>
      </c>
      <c r="C14" s="119" t="s">
        <v>1522</v>
      </c>
      <c r="D14" s="121"/>
      <c r="E14" s="304"/>
      <c r="F14" s="128"/>
      <c r="G14" s="127"/>
      <c r="H14" s="129" t="str">
        <f t="shared" si="0"/>
        <v/>
      </c>
    </row>
    <row r="15" spans="1:8">
      <c r="B15" s="122"/>
      <c r="C15" s="119"/>
      <c r="D15" s="121"/>
      <c r="E15" s="304"/>
      <c r="F15" s="128"/>
      <c r="G15" s="127"/>
      <c r="H15" s="129" t="str">
        <f t="shared" si="0"/>
        <v/>
      </c>
    </row>
    <row r="16" spans="1:8" ht="36">
      <c r="B16" s="122" t="s">
        <v>311</v>
      </c>
      <c r="C16" s="119" t="s">
        <v>1523</v>
      </c>
      <c r="D16" s="121"/>
      <c r="E16" s="304"/>
      <c r="F16" s="128"/>
      <c r="G16" s="127"/>
      <c r="H16" s="129"/>
    </row>
    <row r="17" spans="2:8">
      <c r="B17" s="122"/>
      <c r="C17" s="119"/>
      <c r="D17" s="121"/>
      <c r="E17" s="304"/>
      <c r="F17" s="128"/>
      <c r="G17" s="127"/>
      <c r="H17" s="129" t="str">
        <f t="shared" si="0"/>
        <v/>
      </c>
    </row>
    <row r="18" spans="2:8">
      <c r="B18" s="122"/>
      <c r="C18" s="119" t="s">
        <v>1524</v>
      </c>
      <c r="D18" s="121"/>
      <c r="E18" s="304"/>
      <c r="F18" s="128"/>
      <c r="G18" s="127"/>
      <c r="H18" s="129" t="str">
        <f t="shared" si="0"/>
        <v/>
      </c>
    </row>
    <row r="19" spans="2:8">
      <c r="B19" s="122"/>
      <c r="C19" s="119"/>
      <c r="D19" s="121"/>
      <c r="E19" s="304"/>
      <c r="F19" s="128"/>
      <c r="G19" s="127"/>
      <c r="H19" s="129" t="str">
        <f t="shared" si="0"/>
        <v/>
      </c>
    </row>
    <row r="20" spans="2:8" ht="13.5">
      <c r="B20" s="122"/>
      <c r="C20" s="119" t="s">
        <v>1525</v>
      </c>
      <c r="D20" s="121" t="s">
        <v>1526</v>
      </c>
      <c r="E20" s="304" t="s">
        <v>52</v>
      </c>
      <c r="F20" s="645">
        <v>528</v>
      </c>
      <c r="G20" s="428"/>
      <c r="H20" s="429">
        <f t="shared" si="0"/>
        <v>0</v>
      </c>
    </row>
    <row r="21" spans="2:8">
      <c r="B21" s="122"/>
      <c r="C21" s="119"/>
      <c r="D21" s="121"/>
      <c r="E21" s="304"/>
      <c r="F21" s="427"/>
      <c r="G21" s="428"/>
      <c r="H21" s="429"/>
    </row>
    <row r="22" spans="2:8">
      <c r="B22" s="122"/>
      <c r="C22" s="119" t="s">
        <v>1527</v>
      </c>
      <c r="D22" s="121"/>
      <c r="E22" s="304"/>
      <c r="F22" s="128"/>
      <c r="G22" s="428"/>
      <c r="H22" s="129" t="str">
        <f t="shared" si="0"/>
        <v/>
      </c>
    </row>
    <row r="23" spans="2:8">
      <c r="B23" s="122"/>
      <c r="C23" s="119"/>
      <c r="D23" s="121"/>
      <c r="E23" s="304"/>
      <c r="F23" s="128"/>
      <c r="G23" s="428"/>
      <c r="H23" s="129"/>
    </row>
    <row r="24" spans="2:8" ht="13.5">
      <c r="B24" s="122"/>
      <c r="C24" s="119" t="s">
        <v>1528</v>
      </c>
      <c r="D24" s="121" t="s">
        <v>1526</v>
      </c>
      <c r="E24" s="304" t="s">
        <v>52</v>
      </c>
      <c r="F24" s="645">
        <v>772</v>
      </c>
      <c r="G24" s="428"/>
      <c r="H24" s="129">
        <f t="shared" si="0"/>
        <v>0</v>
      </c>
    </row>
    <row r="25" spans="2:8">
      <c r="B25" s="122"/>
      <c r="C25" s="119"/>
      <c r="D25" s="121"/>
      <c r="E25" s="304"/>
      <c r="F25" s="128"/>
      <c r="G25" s="428"/>
      <c r="H25" s="129" t="str">
        <f t="shared" si="0"/>
        <v/>
      </c>
    </row>
    <row r="26" spans="2:8" ht="13.5">
      <c r="B26" s="122"/>
      <c r="C26" s="119" t="s">
        <v>1529</v>
      </c>
      <c r="D26" s="121" t="s">
        <v>1526</v>
      </c>
      <c r="E26" s="304" t="s">
        <v>52</v>
      </c>
      <c r="F26" s="646">
        <v>301</v>
      </c>
      <c r="G26" s="428"/>
      <c r="H26" s="129">
        <f t="shared" si="0"/>
        <v>0</v>
      </c>
    </row>
    <row r="27" spans="2:8">
      <c r="B27" s="122"/>
      <c r="C27" s="119"/>
      <c r="D27" s="121"/>
      <c r="E27" s="304"/>
      <c r="F27" s="128"/>
      <c r="G27" s="428"/>
      <c r="H27" s="129" t="str">
        <f t="shared" si="0"/>
        <v/>
      </c>
    </row>
    <row r="28" spans="2:8" ht="13.5">
      <c r="B28" s="122"/>
      <c r="C28" s="119" t="s">
        <v>1530</v>
      </c>
      <c r="D28" s="121" t="s">
        <v>1526</v>
      </c>
      <c r="E28" s="304" t="s">
        <v>52</v>
      </c>
      <c r="F28" s="645">
        <v>775</v>
      </c>
      <c r="G28" s="428"/>
      <c r="H28" s="129">
        <f t="shared" si="0"/>
        <v>0</v>
      </c>
    </row>
    <row r="29" spans="2:8">
      <c r="B29" s="122"/>
      <c r="C29" s="119"/>
      <c r="D29" s="121"/>
      <c r="E29" s="304"/>
      <c r="F29" s="128"/>
      <c r="G29" s="428"/>
      <c r="H29" s="129" t="str">
        <f t="shared" si="0"/>
        <v/>
      </c>
    </row>
    <row r="30" spans="2:8" ht="13.5">
      <c r="B30" s="122"/>
      <c r="C30" s="119" t="s">
        <v>1531</v>
      </c>
      <c r="D30" s="121" t="s">
        <v>1526</v>
      </c>
      <c r="E30" s="304" t="s">
        <v>52</v>
      </c>
      <c r="F30" s="646">
        <v>354</v>
      </c>
      <c r="G30" s="428"/>
      <c r="H30" s="129">
        <f>IF(D30="","",F30*G30)</f>
        <v>0</v>
      </c>
    </row>
    <row r="31" spans="2:8">
      <c r="B31" s="122"/>
      <c r="C31" s="119"/>
      <c r="D31" s="121"/>
      <c r="E31" s="304"/>
      <c r="G31" s="428"/>
      <c r="H31" s="129" t="str">
        <f>IF(D31="","",#REF!*G31)</f>
        <v/>
      </c>
    </row>
    <row r="32" spans="2:8" ht="13.5">
      <c r="B32" s="122"/>
      <c r="C32" s="119" t="s">
        <v>1532</v>
      </c>
      <c r="D32" s="121" t="s">
        <v>1526</v>
      </c>
      <c r="E32" s="304" t="s">
        <v>52</v>
      </c>
      <c r="F32" s="646">
        <v>113</v>
      </c>
      <c r="G32" s="428"/>
      <c r="H32" s="129">
        <f t="shared" si="0"/>
        <v>0</v>
      </c>
    </row>
    <row r="33" spans="2:8">
      <c r="B33" s="122"/>
      <c r="C33" s="119"/>
      <c r="D33" s="121"/>
      <c r="E33" s="304"/>
      <c r="F33" s="128"/>
      <c r="G33" s="428"/>
      <c r="H33" s="129" t="str">
        <f t="shared" si="0"/>
        <v/>
      </c>
    </row>
    <row r="34" spans="2:8" ht="13.5">
      <c r="B34" s="122"/>
      <c r="C34" s="119" t="s">
        <v>1533</v>
      </c>
      <c r="D34" s="121" t="s">
        <v>1526</v>
      </c>
      <c r="E34" s="304" t="s">
        <v>52</v>
      </c>
      <c r="F34" s="128">
        <v>215</v>
      </c>
      <c r="G34" s="428"/>
      <c r="H34" s="129">
        <f t="shared" si="0"/>
        <v>0</v>
      </c>
    </row>
    <row r="35" spans="2:8">
      <c r="B35" s="122"/>
      <c r="C35" s="119"/>
      <c r="D35" s="121"/>
      <c r="E35" s="304"/>
      <c r="F35" s="128"/>
      <c r="G35" s="428"/>
      <c r="H35" s="129" t="str">
        <f t="shared" si="0"/>
        <v/>
      </c>
    </row>
    <row r="36" spans="2:8" ht="13.5">
      <c r="B36" s="122"/>
      <c r="C36" s="119" t="s">
        <v>1534</v>
      </c>
      <c r="D36" s="121" t="s">
        <v>1526</v>
      </c>
      <c r="E36" s="304" t="s">
        <v>52</v>
      </c>
      <c r="F36" s="128">
        <v>29.12</v>
      </c>
      <c r="G36" s="428"/>
      <c r="H36" s="129">
        <f t="shared" si="0"/>
        <v>0</v>
      </c>
    </row>
    <row r="37" spans="2:8">
      <c r="B37" s="122"/>
      <c r="C37" s="119"/>
      <c r="D37" s="121"/>
      <c r="E37" s="304"/>
      <c r="F37" s="128"/>
      <c r="G37" s="428"/>
      <c r="H37" s="129" t="str">
        <f t="shared" si="0"/>
        <v/>
      </c>
    </row>
    <row r="38" spans="2:8" ht="13.5">
      <c r="B38" s="122"/>
      <c r="C38" s="119" t="s">
        <v>1535</v>
      </c>
      <c r="D38" s="121" t="s">
        <v>1526</v>
      </c>
      <c r="E38" s="304" t="s">
        <v>52</v>
      </c>
      <c r="F38" s="646">
        <v>287.63</v>
      </c>
      <c r="G38" s="428"/>
      <c r="H38" s="129">
        <f t="shared" si="0"/>
        <v>0</v>
      </c>
    </row>
    <row r="39" spans="2:8">
      <c r="B39" s="122"/>
      <c r="C39" s="119"/>
      <c r="D39" s="121"/>
      <c r="E39" s="304"/>
      <c r="F39" s="128"/>
      <c r="G39" s="428"/>
      <c r="H39" s="129" t="str">
        <f t="shared" si="0"/>
        <v/>
      </c>
    </row>
    <row r="40" spans="2:8">
      <c r="B40" s="122"/>
      <c r="C40" s="119" t="s">
        <v>1536</v>
      </c>
      <c r="D40" s="121" t="s">
        <v>1537</v>
      </c>
      <c r="E40" s="304" t="s">
        <v>52</v>
      </c>
      <c r="F40" s="645">
        <v>12</v>
      </c>
      <c r="G40" s="428"/>
      <c r="H40" s="429">
        <f t="shared" si="0"/>
        <v>0</v>
      </c>
    </row>
    <row r="41" spans="2:8">
      <c r="B41" s="122"/>
      <c r="C41" s="119"/>
      <c r="D41" s="121"/>
      <c r="E41" s="304"/>
      <c r="F41" s="645"/>
      <c r="G41" s="428"/>
      <c r="H41" s="429"/>
    </row>
    <row r="42" spans="2:8">
      <c r="B42" s="122"/>
      <c r="C42" s="119" t="s">
        <v>1524</v>
      </c>
      <c r="D42" s="121"/>
      <c r="E42" s="304"/>
      <c r="F42" s="645"/>
      <c r="G42" s="428"/>
      <c r="H42" s="429"/>
    </row>
    <row r="43" spans="2:8">
      <c r="B43" s="122"/>
      <c r="C43" s="119"/>
      <c r="D43" s="121"/>
      <c r="E43" s="304"/>
      <c r="F43" s="128"/>
      <c r="G43" s="428"/>
      <c r="H43" s="129" t="str">
        <f t="shared" si="0"/>
        <v/>
      </c>
    </row>
    <row r="44" spans="2:8">
      <c r="B44" s="122"/>
      <c r="C44" s="119" t="s">
        <v>1538</v>
      </c>
      <c r="D44" s="121" t="s">
        <v>1537</v>
      </c>
      <c r="E44" s="304" t="s">
        <v>52</v>
      </c>
      <c r="F44" s="427">
        <v>170</v>
      </c>
      <c r="G44" s="428"/>
      <c r="H44" s="429">
        <f t="shared" si="0"/>
        <v>0</v>
      </c>
    </row>
    <row r="45" spans="2:8">
      <c r="B45" s="122"/>
      <c r="C45" s="119"/>
      <c r="D45" s="121"/>
      <c r="E45" s="304"/>
      <c r="F45" s="427"/>
      <c r="G45" s="428"/>
      <c r="H45" s="429" t="str">
        <f t="shared" si="0"/>
        <v/>
      </c>
    </row>
    <row r="46" spans="2:8">
      <c r="B46" s="122"/>
      <c r="C46" s="119"/>
      <c r="D46" s="121"/>
      <c r="E46" s="304"/>
      <c r="F46" s="427"/>
      <c r="G46" s="428"/>
      <c r="H46" s="429" t="str">
        <f t="shared" si="0"/>
        <v/>
      </c>
    </row>
    <row r="47" spans="2:8" ht="24">
      <c r="B47" s="122" t="s">
        <v>1539</v>
      </c>
      <c r="C47" s="119" t="s">
        <v>1540</v>
      </c>
      <c r="D47" s="121" t="s">
        <v>109</v>
      </c>
      <c r="E47" s="304" t="s">
        <v>52</v>
      </c>
      <c r="F47" s="121">
        <v>170</v>
      </c>
      <c r="G47" s="436"/>
      <c r="H47" s="463">
        <f t="shared" si="0"/>
        <v>0</v>
      </c>
    </row>
    <row r="48" spans="2:8">
      <c r="B48" s="122"/>
      <c r="C48" s="119"/>
      <c r="D48" s="121"/>
      <c r="E48" s="304"/>
      <c r="F48" s="121"/>
      <c r="G48" s="436"/>
      <c r="H48" s="463" t="str">
        <f t="shared" si="0"/>
        <v/>
      </c>
    </row>
    <row r="49" spans="2:8">
      <c r="B49" s="122"/>
      <c r="C49" s="119"/>
      <c r="D49" s="121"/>
      <c r="E49" s="304"/>
      <c r="F49" s="121"/>
      <c r="G49" s="436"/>
      <c r="H49" s="463" t="str">
        <f t="shared" si="0"/>
        <v/>
      </c>
    </row>
    <row r="50" spans="2:8">
      <c r="B50" s="122" t="s">
        <v>1541</v>
      </c>
      <c r="C50" s="119" t="s">
        <v>1542</v>
      </c>
      <c r="D50" s="121" t="s">
        <v>109</v>
      </c>
      <c r="E50" s="304" t="s">
        <v>52</v>
      </c>
      <c r="F50" s="121">
        <v>170</v>
      </c>
      <c r="G50" s="436"/>
      <c r="H50" s="463">
        <f t="shared" si="0"/>
        <v>0</v>
      </c>
    </row>
    <row r="51" spans="2:8">
      <c r="B51" s="122"/>
      <c r="C51" s="119"/>
      <c r="D51" s="121"/>
      <c r="E51" s="304"/>
      <c r="F51" s="121"/>
      <c r="G51" s="436"/>
      <c r="H51" s="463" t="str">
        <f t="shared" si="0"/>
        <v/>
      </c>
    </row>
    <row r="52" spans="2:8">
      <c r="B52" s="122"/>
      <c r="C52" s="119"/>
      <c r="D52" s="121"/>
      <c r="E52" s="304"/>
      <c r="F52" s="121"/>
      <c r="G52" s="436"/>
      <c r="H52" s="429" t="str">
        <f t="shared" si="0"/>
        <v/>
      </c>
    </row>
    <row r="53" spans="2:8">
      <c r="B53" s="122"/>
      <c r="C53" s="119"/>
      <c r="D53" s="121"/>
      <c r="E53" s="304"/>
      <c r="F53" s="121"/>
      <c r="G53" s="436"/>
      <c r="H53" s="429"/>
    </row>
    <row r="54" spans="2:8">
      <c r="B54" s="122"/>
      <c r="C54" s="119"/>
      <c r="D54" s="121"/>
      <c r="E54" s="304"/>
      <c r="F54" s="121"/>
      <c r="G54" s="436"/>
      <c r="H54" s="429"/>
    </row>
    <row r="55" spans="2:8">
      <c r="B55" s="122"/>
      <c r="C55" s="119"/>
      <c r="D55" s="121"/>
      <c r="E55" s="304"/>
      <c r="F55" s="121"/>
      <c r="G55" s="436"/>
      <c r="H55" s="429"/>
    </row>
    <row r="56" spans="2:8">
      <c r="B56" s="122"/>
      <c r="C56" s="119"/>
      <c r="D56" s="121"/>
      <c r="E56" s="304"/>
      <c r="F56" s="121"/>
      <c r="G56" s="436"/>
      <c r="H56" s="429"/>
    </row>
    <row r="57" spans="2:8">
      <c r="B57" s="122"/>
      <c r="C57" s="119"/>
      <c r="D57" s="121"/>
      <c r="E57" s="304"/>
      <c r="F57" s="121"/>
      <c r="G57" s="436"/>
      <c r="H57" s="429"/>
    </row>
    <row r="58" spans="2:8">
      <c r="B58" s="122"/>
      <c r="C58" s="119"/>
      <c r="D58" s="121"/>
      <c r="E58" s="304"/>
      <c r="F58" s="121"/>
      <c r="G58" s="436"/>
      <c r="H58" s="429"/>
    </row>
    <row r="59" spans="2:8">
      <c r="B59" s="122"/>
      <c r="C59" s="119"/>
      <c r="D59" s="121"/>
      <c r="E59" s="304"/>
      <c r="F59" s="121"/>
      <c r="G59" s="436"/>
      <c r="H59" s="429"/>
    </row>
    <row r="60" spans="2:8">
      <c r="B60" s="122"/>
      <c r="C60" s="119"/>
      <c r="D60" s="121"/>
      <c r="E60" s="304"/>
      <c r="F60" s="121"/>
      <c r="G60" s="436"/>
      <c r="H60" s="429"/>
    </row>
    <row r="61" spans="2:8">
      <c r="B61" s="122"/>
      <c r="C61" s="119"/>
      <c r="D61" s="121"/>
      <c r="E61" s="304"/>
      <c r="F61" s="121"/>
      <c r="G61" s="436"/>
      <c r="H61" s="429"/>
    </row>
    <row r="62" spans="2:8">
      <c r="B62" s="122"/>
      <c r="C62" s="119"/>
      <c r="D62" s="121"/>
      <c r="E62" s="304"/>
      <c r="F62" s="121"/>
      <c r="G62" s="436"/>
      <c r="H62" s="429"/>
    </row>
    <row r="63" spans="2:8">
      <c r="B63" s="122"/>
      <c r="C63" s="119"/>
      <c r="D63" s="121"/>
      <c r="E63" s="304"/>
      <c r="F63" s="121"/>
      <c r="G63" s="436"/>
      <c r="H63" s="429"/>
    </row>
    <row r="64" spans="2:8">
      <c r="B64" s="122"/>
      <c r="C64" s="119"/>
      <c r="D64" s="121"/>
      <c r="E64" s="304"/>
      <c r="F64" s="121"/>
      <c r="G64" s="436"/>
      <c r="H64" s="429"/>
    </row>
    <row r="65" spans="2:8">
      <c r="B65" s="122"/>
      <c r="C65" s="119"/>
      <c r="D65" s="121"/>
      <c r="E65" s="304"/>
      <c r="F65" s="121"/>
      <c r="G65" s="436"/>
      <c r="H65" s="429"/>
    </row>
    <row r="66" spans="2:8">
      <c r="B66" s="122"/>
      <c r="C66" s="119"/>
      <c r="D66" s="121"/>
      <c r="E66" s="304"/>
      <c r="F66" s="121"/>
      <c r="G66" s="436"/>
      <c r="H66" s="429"/>
    </row>
    <row r="67" spans="2:8">
      <c r="B67" s="122"/>
      <c r="C67" s="119"/>
      <c r="D67" s="121"/>
      <c r="E67" s="304"/>
      <c r="F67" s="121"/>
      <c r="G67" s="436"/>
      <c r="H67" s="429"/>
    </row>
    <row r="68" spans="2:8">
      <c r="B68" s="122"/>
      <c r="C68" s="119"/>
      <c r="D68" s="121"/>
      <c r="E68" s="304"/>
      <c r="F68" s="121"/>
      <c r="G68" s="436"/>
      <c r="H68" s="429"/>
    </row>
    <row r="69" spans="2:8">
      <c r="B69" s="122"/>
      <c r="C69" s="119"/>
      <c r="D69" s="121"/>
      <c r="E69" s="304"/>
      <c r="F69" s="121"/>
      <c r="G69" s="436"/>
      <c r="H69" s="429"/>
    </row>
    <row r="70" spans="2:8" hidden="1">
      <c r="B70" s="122"/>
      <c r="C70" s="119"/>
      <c r="D70" s="121"/>
      <c r="E70" s="304"/>
      <c r="F70" s="121"/>
      <c r="G70" s="436"/>
      <c r="H70" s="429"/>
    </row>
    <row r="71" spans="2:8" hidden="1">
      <c r="B71" s="122"/>
      <c r="C71" s="119"/>
      <c r="D71" s="121"/>
      <c r="E71" s="304"/>
      <c r="F71" s="121"/>
      <c r="G71" s="436"/>
      <c r="H71" s="429"/>
    </row>
    <row r="72" spans="2:8" hidden="1">
      <c r="B72" s="122"/>
      <c r="C72" s="119"/>
      <c r="D72" s="121"/>
      <c r="E72" s="304"/>
      <c r="F72" s="121"/>
      <c r="G72" s="436"/>
      <c r="H72" s="429"/>
    </row>
    <row r="73" spans="2:8" hidden="1">
      <c r="B73" s="122"/>
      <c r="C73" s="119"/>
      <c r="D73" s="121"/>
      <c r="E73" s="304"/>
      <c r="F73" s="121"/>
      <c r="G73" s="436"/>
      <c r="H73" s="429"/>
    </row>
    <row r="74" spans="2:8" hidden="1">
      <c r="B74" s="122"/>
      <c r="C74" s="119"/>
      <c r="D74" s="121"/>
      <c r="E74" s="304"/>
      <c r="F74" s="121"/>
      <c r="G74" s="436"/>
      <c r="H74" s="429"/>
    </row>
    <row r="75" spans="2:8" hidden="1">
      <c r="B75" s="122"/>
      <c r="C75" s="119"/>
      <c r="D75" s="121"/>
      <c r="E75" s="304"/>
      <c r="F75" s="121"/>
      <c r="G75" s="436"/>
      <c r="H75" s="429"/>
    </row>
    <row r="76" spans="2:8">
      <c r="B76" s="122"/>
      <c r="C76" s="119"/>
      <c r="D76" s="121"/>
      <c r="E76" s="304"/>
      <c r="F76" s="121"/>
      <c r="G76" s="436"/>
      <c r="H76" s="429" t="str">
        <f>IF(D76="","",F76*G76)</f>
        <v/>
      </c>
    </row>
    <row r="77" spans="2:8" s="437" customFormat="1" ht="19.5" hidden="1" customHeight="1">
      <c r="B77" s="438" t="str">
        <f>$B$10</f>
        <v>C13.4</v>
      </c>
      <c r="C77" s="439" t="s">
        <v>80</v>
      </c>
      <c r="D77" s="435"/>
      <c r="E77" s="304"/>
      <c r="F77" s="434"/>
      <c r="G77" s="435"/>
      <c r="H77" s="440">
        <f>SUM(H9:H76)</f>
        <v>0</v>
      </c>
    </row>
    <row r="78" spans="2:8" hidden="1">
      <c r="B78" s="700" t="str">
        <f>Client1</f>
        <v>Province of KwaZulu-Natal</v>
      </c>
      <c r="C78" s="700"/>
      <c r="D78" s="700"/>
      <c r="E78" s="111"/>
      <c r="F78" s="694" t="str">
        <f>"Contract No. "&amp;ContractNo</f>
        <v>Contract No. ZNB02213/0000/00/HOD/INF/23/T</v>
      </c>
      <c r="G78" s="694"/>
      <c r="H78" s="694"/>
    </row>
    <row r="79" spans="2:8" hidden="1">
      <c r="B79" s="700" t="str">
        <f>Client2</f>
        <v>Department of Transport</v>
      </c>
      <c r="C79" s="700"/>
      <c r="D79" s="700"/>
      <c r="E79" s="111"/>
      <c r="F79" s="694"/>
      <c r="G79" s="694"/>
      <c r="H79" s="694"/>
    </row>
    <row r="80" spans="2:8" hidden="1">
      <c r="B80" s="701"/>
      <c r="C80" s="701"/>
      <c r="D80" s="701"/>
      <c r="E80" s="111"/>
      <c r="F80" s="695"/>
      <c r="G80" s="695"/>
      <c r="H80" s="695"/>
    </row>
    <row r="81" spans="2:8" hidden="1">
      <c r="B81" s="691" t="s">
        <v>148</v>
      </c>
      <c r="C81" s="692"/>
      <c r="D81" s="692"/>
      <c r="E81" s="692"/>
      <c r="F81" s="692"/>
      <c r="G81" s="692"/>
      <c r="H81" s="693" t="str">
        <f>$H$4</f>
        <v>CHAPTER C13.4</v>
      </c>
    </row>
    <row r="82" spans="2:8" hidden="1">
      <c r="B82" s="696" t="str">
        <f>ContractDescription</f>
        <v>THE CONSTRUCTION OF MKUZE RIVER BRIDGE NO.3801 AT KM 27+440 ON MAIN ROAD P52-3 IN ZULULAND UNDER EMPANGENI REGION.</v>
      </c>
      <c r="C82" s="697"/>
      <c r="D82" s="697"/>
      <c r="E82" s="697"/>
      <c r="F82" s="697"/>
      <c r="G82" s="697"/>
      <c r="H82" s="694"/>
    </row>
    <row r="83" spans="2:8" hidden="1">
      <c r="B83" s="696"/>
      <c r="C83" s="697"/>
      <c r="D83" s="697"/>
      <c r="E83" s="697"/>
      <c r="F83" s="697"/>
      <c r="G83" s="697"/>
      <c r="H83" s="694"/>
    </row>
    <row r="84" spans="2:8" hidden="1">
      <c r="B84" s="698"/>
      <c r="C84" s="699"/>
      <c r="D84" s="699"/>
      <c r="E84" s="699"/>
      <c r="F84" s="699"/>
      <c r="G84" s="699"/>
      <c r="H84" s="695"/>
    </row>
    <row r="85" spans="2:8" s="139" customFormat="1" ht="24.95" hidden="1" customHeight="1">
      <c r="B85" s="441" t="s">
        <v>49</v>
      </c>
      <c r="C85" s="425" t="s">
        <v>50</v>
      </c>
      <c r="D85" s="425" t="s">
        <v>51</v>
      </c>
      <c r="E85" s="299"/>
      <c r="F85" s="425" t="s">
        <v>53</v>
      </c>
      <c r="G85" s="425" t="s">
        <v>54</v>
      </c>
      <c r="H85" s="425" t="s">
        <v>55</v>
      </c>
    </row>
    <row r="86" spans="2:8" s="437" customFormat="1" ht="19.5" hidden="1" customHeight="1">
      <c r="B86" s="442"/>
      <c r="C86" s="439" t="s">
        <v>149</v>
      </c>
      <c r="D86" s="435"/>
      <c r="E86" s="299"/>
      <c r="F86" s="434"/>
      <c r="G86" s="435"/>
      <c r="H86" s="440">
        <f>H77</f>
        <v>0</v>
      </c>
    </row>
    <row r="87" spans="2:8" hidden="1">
      <c r="B87" s="122"/>
      <c r="C87" s="119"/>
      <c r="D87" s="121"/>
      <c r="F87" s="121"/>
      <c r="G87" s="443"/>
      <c r="H87" s="129"/>
    </row>
    <row r="88" spans="2:8" hidden="1">
      <c r="B88" s="122" t="s">
        <v>1543</v>
      </c>
      <c r="C88" s="119" t="s">
        <v>1544</v>
      </c>
      <c r="D88" s="121"/>
      <c r="F88" s="121"/>
      <c r="G88" s="443"/>
      <c r="H88" s="129" t="str">
        <f t="shared" ref="H88:H133" si="1">IF(D88="","",F88*G88)</f>
        <v/>
      </c>
    </row>
    <row r="89" spans="2:8" hidden="1">
      <c r="B89" s="122"/>
      <c r="C89" s="119"/>
      <c r="D89" s="121"/>
      <c r="F89" s="121"/>
      <c r="G89" s="443"/>
      <c r="H89" s="129" t="str">
        <f t="shared" si="1"/>
        <v/>
      </c>
    </row>
    <row r="90" spans="2:8" ht="48" hidden="1">
      <c r="B90" s="122" t="s">
        <v>311</v>
      </c>
      <c r="C90" s="119" t="s">
        <v>1545</v>
      </c>
      <c r="D90" s="121" t="s">
        <v>1526</v>
      </c>
      <c r="F90" s="121"/>
      <c r="G90" s="443"/>
      <c r="H90" s="129">
        <f t="shared" si="1"/>
        <v>0</v>
      </c>
    </row>
    <row r="91" spans="2:8" hidden="1">
      <c r="B91" s="122"/>
      <c r="C91" s="119"/>
      <c r="D91" s="433"/>
      <c r="E91" s="142"/>
      <c r="F91" s="433"/>
      <c r="G91" s="443"/>
      <c r="H91" s="129" t="str">
        <f t="shared" si="1"/>
        <v/>
      </c>
    </row>
    <row r="92" spans="2:8" ht="13.5" hidden="1">
      <c r="B92" s="122" t="s">
        <v>313</v>
      </c>
      <c r="C92" s="119" t="s">
        <v>1546</v>
      </c>
      <c r="D92" s="121" t="s">
        <v>1526</v>
      </c>
      <c r="E92" s="421"/>
      <c r="F92" s="121"/>
      <c r="G92" s="443"/>
      <c r="H92" s="129">
        <f t="shared" si="1"/>
        <v>0</v>
      </c>
    </row>
    <row r="93" spans="2:8" hidden="1">
      <c r="B93" s="122"/>
      <c r="C93" s="119"/>
      <c r="D93" s="433"/>
      <c r="E93" s="145"/>
      <c r="F93" s="433"/>
      <c r="G93" s="443"/>
      <c r="H93" s="129" t="str">
        <f t="shared" si="1"/>
        <v/>
      </c>
    </row>
    <row r="94" spans="2:8" ht="36" hidden="1">
      <c r="B94" s="122" t="s">
        <v>1547</v>
      </c>
      <c r="C94" s="119" t="s">
        <v>1548</v>
      </c>
      <c r="D94" s="433"/>
      <c r="E94" s="118"/>
      <c r="F94" s="433"/>
      <c r="G94" s="443"/>
      <c r="H94" s="129" t="str">
        <f t="shared" si="1"/>
        <v/>
      </c>
    </row>
    <row r="95" spans="2:8" hidden="1">
      <c r="B95" s="122"/>
      <c r="C95" s="119"/>
      <c r="D95" s="121"/>
      <c r="E95" s="121"/>
      <c r="F95" s="121"/>
      <c r="G95" s="443"/>
      <c r="H95" s="129" t="str">
        <f t="shared" si="1"/>
        <v/>
      </c>
    </row>
    <row r="96" spans="2:8" ht="24" hidden="1">
      <c r="B96" s="122" t="s">
        <v>1549</v>
      </c>
      <c r="C96" s="119" t="s">
        <v>1550</v>
      </c>
      <c r="D96" s="121" t="s">
        <v>1526</v>
      </c>
      <c r="E96" s="121"/>
      <c r="F96" s="121"/>
      <c r="G96" s="443"/>
      <c r="H96" s="129">
        <f t="shared" si="1"/>
        <v>0</v>
      </c>
    </row>
    <row r="97" spans="2:8" hidden="1">
      <c r="B97" s="122"/>
      <c r="C97" s="119"/>
      <c r="D97" s="121"/>
      <c r="E97" s="118"/>
      <c r="F97" s="121"/>
      <c r="G97" s="443"/>
      <c r="H97" s="129" t="str">
        <f t="shared" si="1"/>
        <v/>
      </c>
    </row>
    <row r="98" spans="2:8" ht="24" hidden="1">
      <c r="B98" s="122" t="s">
        <v>1551</v>
      </c>
      <c r="C98" s="119" t="s">
        <v>1552</v>
      </c>
      <c r="D98" s="121"/>
      <c r="E98" s="117"/>
      <c r="F98" s="121"/>
      <c r="G98" s="443"/>
      <c r="H98" s="129" t="str">
        <f t="shared" si="1"/>
        <v/>
      </c>
    </row>
    <row r="99" spans="2:8" hidden="1">
      <c r="B99" s="122"/>
      <c r="C99" s="119"/>
      <c r="D99" s="121"/>
      <c r="E99" s="117"/>
      <c r="F99" s="121"/>
      <c r="G99" s="443"/>
      <c r="H99" s="129" t="str">
        <f t="shared" si="1"/>
        <v/>
      </c>
    </row>
    <row r="100" spans="2:8" ht="24" hidden="1">
      <c r="B100" s="122" t="s">
        <v>1553</v>
      </c>
      <c r="C100" s="119" t="s">
        <v>1554</v>
      </c>
      <c r="D100" s="121" t="s">
        <v>1555</v>
      </c>
      <c r="F100" s="121"/>
      <c r="G100" s="443"/>
      <c r="H100" s="129">
        <f t="shared" si="1"/>
        <v>0</v>
      </c>
    </row>
    <row r="101" spans="2:8" hidden="1">
      <c r="B101" s="122"/>
      <c r="C101" s="119"/>
      <c r="D101" s="121"/>
      <c r="F101" s="121"/>
      <c r="G101" s="443"/>
      <c r="H101" s="129" t="str">
        <f t="shared" si="1"/>
        <v/>
      </c>
    </row>
    <row r="102" spans="2:8" ht="24" hidden="1">
      <c r="B102" s="122" t="s">
        <v>1556</v>
      </c>
      <c r="C102" s="119" t="s">
        <v>1557</v>
      </c>
      <c r="D102" s="121" t="s">
        <v>1555</v>
      </c>
      <c r="F102" s="121"/>
      <c r="G102" s="443"/>
      <c r="H102" s="129">
        <f t="shared" si="1"/>
        <v>0</v>
      </c>
    </row>
    <row r="103" spans="2:8" hidden="1">
      <c r="B103" s="122"/>
      <c r="C103" s="119"/>
      <c r="D103" s="121"/>
      <c r="F103" s="121"/>
      <c r="G103" s="443"/>
      <c r="H103" s="129" t="str">
        <f t="shared" si="1"/>
        <v/>
      </c>
    </row>
    <row r="104" spans="2:8" ht="27.75" hidden="1" customHeight="1">
      <c r="B104" s="122" t="s">
        <v>1558</v>
      </c>
      <c r="C104" s="119" t="s">
        <v>1559</v>
      </c>
      <c r="D104" s="121"/>
      <c r="F104" s="121"/>
      <c r="G104" s="443"/>
      <c r="H104" s="129" t="str">
        <f t="shared" si="1"/>
        <v/>
      </c>
    </row>
    <row r="105" spans="2:8" hidden="1">
      <c r="B105" s="122"/>
      <c r="C105" s="119"/>
      <c r="D105" s="121"/>
      <c r="F105" s="121"/>
      <c r="G105" s="443"/>
      <c r="H105" s="129" t="str">
        <f t="shared" si="1"/>
        <v/>
      </c>
    </row>
    <row r="106" spans="2:8" ht="24" hidden="1">
      <c r="B106" s="122" t="s">
        <v>1560</v>
      </c>
      <c r="C106" s="119" t="s">
        <v>1561</v>
      </c>
      <c r="D106" s="121" t="s">
        <v>1555</v>
      </c>
      <c r="E106" s="111"/>
      <c r="F106" s="121"/>
      <c r="G106" s="443"/>
      <c r="H106" s="129">
        <f t="shared" si="1"/>
        <v>0</v>
      </c>
    </row>
    <row r="107" spans="2:8" hidden="1">
      <c r="B107" s="122"/>
      <c r="C107" s="119"/>
      <c r="D107" s="121"/>
      <c r="E107" s="111"/>
      <c r="F107" s="121"/>
      <c r="G107" s="443"/>
      <c r="H107" s="129" t="str">
        <f t="shared" si="1"/>
        <v/>
      </c>
    </row>
    <row r="108" spans="2:8" hidden="1">
      <c r="B108" s="259" t="s">
        <v>1562</v>
      </c>
      <c r="C108" s="431" t="s">
        <v>1563</v>
      </c>
      <c r="D108" s="121"/>
      <c r="E108" s="111"/>
      <c r="F108" s="121"/>
      <c r="G108" s="443"/>
      <c r="H108" s="129" t="str">
        <f t="shared" si="1"/>
        <v/>
      </c>
    </row>
    <row r="109" spans="2:8" hidden="1">
      <c r="B109" s="259"/>
      <c r="C109" s="431"/>
      <c r="D109" s="121"/>
      <c r="E109" s="111"/>
      <c r="F109" s="121"/>
      <c r="G109" s="443"/>
      <c r="H109" s="129" t="str">
        <f t="shared" si="1"/>
        <v/>
      </c>
    </row>
    <row r="110" spans="2:8" hidden="1">
      <c r="B110" s="259" t="s">
        <v>1564</v>
      </c>
      <c r="C110" s="431" t="s">
        <v>1565</v>
      </c>
      <c r="D110" s="121"/>
      <c r="E110" s="111"/>
      <c r="F110" s="121"/>
      <c r="G110" s="443"/>
      <c r="H110" s="129" t="str">
        <f t="shared" si="1"/>
        <v/>
      </c>
    </row>
    <row r="111" spans="2:8" hidden="1">
      <c r="B111" s="259"/>
      <c r="C111" s="431"/>
      <c r="D111" s="121"/>
      <c r="F111" s="121"/>
      <c r="G111" s="443"/>
      <c r="H111" s="129" t="str">
        <f t="shared" si="1"/>
        <v/>
      </c>
    </row>
    <row r="112" spans="2:8" ht="24" hidden="1">
      <c r="B112" s="259" t="s">
        <v>311</v>
      </c>
      <c r="C112" s="431" t="s">
        <v>1566</v>
      </c>
      <c r="D112" s="121" t="s">
        <v>1526</v>
      </c>
      <c r="E112" s="121"/>
      <c r="F112" s="121"/>
      <c r="G112" s="443"/>
      <c r="H112" s="129">
        <f t="shared" si="1"/>
        <v>0</v>
      </c>
    </row>
    <row r="113" spans="2:8" hidden="1">
      <c r="B113" s="259"/>
      <c r="C113" s="431"/>
      <c r="D113" s="121"/>
      <c r="E113" s="435"/>
      <c r="F113" s="121"/>
      <c r="G113" s="443"/>
      <c r="H113" s="129" t="str">
        <f t="shared" si="1"/>
        <v/>
      </c>
    </row>
    <row r="114" spans="2:8" ht="24" hidden="1">
      <c r="B114" s="259" t="s">
        <v>313</v>
      </c>
      <c r="C114" s="431" t="s">
        <v>1567</v>
      </c>
      <c r="D114" s="121" t="s">
        <v>1526</v>
      </c>
      <c r="E114" s="142"/>
      <c r="F114" s="121"/>
      <c r="G114" s="443"/>
      <c r="H114" s="129">
        <f t="shared" si="1"/>
        <v>0</v>
      </c>
    </row>
    <row r="115" spans="2:8" hidden="1">
      <c r="B115" s="259"/>
      <c r="C115" s="431"/>
      <c r="D115" s="121"/>
      <c r="E115" s="142"/>
      <c r="F115" s="121"/>
      <c r="G115" s="443"/>
      <c r="H115" s="129"/>
    </row>
    <row r="116" spans="2:8" hidden="1">
      <c r="B116" s="259"/>
      <c r="C116" s="431"/>
      <c r="D116" s="121"/>
      <c r="F116" s="121"/>
      <c r="G116" s="443"/>
      <c r="H116" s="129"/>
    </row>
    <row r="117" spans="2:8" hidden="1">
      <c r="B117" s="259"/>
      <c r="C117" s="431"/>
      <c r="D117" s="121"/>
      <c r="E117" s="121"/>
      <c r="F117" s="121"/>
      <c r="G117" s="443"/>
      <c r="H117" s="129"/>
    </row>
    <row r="118" spans="2:8" hidden="1">
      <c r="B118" s="122"/>
      <c r="C118" s="119"/>
      <c r="D118" s="121"/>
      <c r="E118" s="121"/>
      <c r="F118" s="121"/>
      <c r="G118" s="443"/>
      <c r="H118" s="129" t="str">
        <f t="shared" si="1"/>
        <v/>
      </c>
    </row>
    <row r="119" spans="2:8" hidden="1">
      <c r="B119" s="122" t="s">
        <v>1568</v>
      </c>
      <c r="C119" s="119" t="s">
        <v>1569</v>
      </c>
      <c r="D119" s="121"/>
      <c r="E119" s="121"/>
      <c r="F119" s="121"/>
      <c r="G119" s="443"/>
      <c r="H119" s="129" t="str">
        <f t="shared" si="1"/>
        <v/>
      </c>
    </row>
    <row r="120" spans="2:8" hidden="1">
      <c r="B120" s="122"/>
      <c r="C120" s="119"/>
      <c r="D120" s="121"/>
      <c r="E120" s="121"/>
      <c r="F120" s="121"/>
      <c r="G120" s="443"/>
      <c r="H120" s="129" t="str">
        <f t="shared" si="1"/>
        <v/>
      </c>
    </row>
    <row r="121" spans="2:8" ht="24" hidden="1">
      <c r="B121" s="122" t="s">
        <v>311</v>
      </c>
      <c r="C121" s="119" t="s">
        <v>1570</v>
      </c>
      <c r="D121" s="121" t="s">
        <v>109</v>
      </c>
      <c r="F121" s="121"/>
      <c r="G121" s="443"/>
      <c r="H121" s="129">
        <f t="shared" si="1"/>
        <v>0</v>
      </c>
    </row>
    <row r="122" spans="2:8" hidden="1">
      <c r="B122" s="122"/>
      <c r="C122" s="119"/>
      <c r="D122" s="121"/>
      <c r="F122" s="121"/>
      <c r="G122" s="443"/>
      <c r="H122" s="129" t="str">
        <f t="shared" si="1"/>
        <v/>
      </c>
    </row>
    <row r="123" spans="2:8" ht="24" hidden="1">
      <c r="B123" s="122" t="s">
        <v>313</v>
      </c>
      <c r="C123" s="119" t="s">
        <v>1571</v>
      </c>
      <c r="D123" s="121" t="s">
        <v>109</v>
      </c>
      <c r="F123" s="121"/>
      <c r="G123" s="443"/>
      <c r="H123" s="129">
        <f t="shared" si="1"/>
        <v>0</v>
      </c>
    </row>
    <row r="124" spans="2:8" hidden="1">
      <c r="B124" s="122"/>
      <c r="C124" s="119"/>
      <c r="D124" s="121"/>
      <c r="F124" s="121"/>
      <c r="G124" s="443"/>
      <c r="H124" s="129" t="str">
        <f t="shared" si="1"/>
        <v/>
      </c>
    </row>
    <row r="125" spans="2:8" hidden="1">
      <c r="B125" s="122" t="s">
        <v>1572</v>
      </c>
      <c r="C125" s="119" t="s">
        <v>1573</v>
      </c>
      <c r="D125" s="121"/>
      <c r="F125" s="121"/>
      <c r="G125" s="443"/>
      <c r="H125" s="129" t="str">
        <f t="shared" si="1"/>
        <v/>
      </c>
    </row>
    <row r="126" spans="2:8" hidden="1">
      <c r="B126" s="122"/>
      <c r="C126" s="119"/>
      <c r="D126" s="121"/>
      <c r="E126" s="111"/>
      <c r="F126" s="121"/>
      <c r="G126" s="443"/>
      <c r="H126" s="129" t="str">
        <f t="shared" si="1"/>
        <v/>
      </c>
    </row>
    <row r="127" spans="2:8" ht="24" hidden="1">
      <c r="B127" s="122" t="s">
        <v>1574</v>
      </c>
      <c r="C127" s="119" t="s">
        <v>1575</v>
      </c>
      <c r="D127" s="121" t="s">
        <v>1526</v>
      </c>
      <c r="E127" s="111"/>
      <c r="F127" s="121"/>
      <c r="G127" s="443"/>
      <c r="H127" s="129">
        <f t="shared" si="1"/>
        <v>0</v>
      </c>
    </row>
    <row r="128" spans="2:8" hidden="1">
      <c r="B128" s="122"/>
      <c r="C128" s="119"/>
      <c r="D128" s="121"/>
      <c r="E128" s="111"/>
      <c r="F128" s="121"/>
      <c r="G128" s="443"/>
      <c r="H128" s="129" t="str">
        <f t="shared" si="1"/>
        <v/>
      </c>
    </row>
    <row r="129" spans="2:8" ht="13.5" hidden="1">
      <c r="B129" s="122" t="s">
        <v>1576</v>
      </c>
      <c r="C129" s="444" t="s">
        <v>1577</v>
      </c>
      <c r="D129" s="445" t="s">
        <v>1526</v>
      </c>
      <c r="E129" s="111"/>
      <c r="F129" s="445"/>
      <c r="G129" s="443"/>
      <c r="H129" s="129">
        <f t="shared" si="1"/>
        <v>0</v>
      </c>
    </row>
    <row r="130" spans="2:8" hidden="1">
      <c r="B130" s="122"/>
      <c r="C130" s="444"/>
      <c r="D130" s="445"/>
      <c r="F130" s="445"/>
      <c r="G130" s="443"/>
      <c r="H130" s="129" t="str">
        <f t="shared" si="1"/>
        <v/>
      </c>
    </row>
    <row r="131" spans="2:8" s="430" customFormat="1" ht="24" hidden="1">
      <c r="B131" s="259" t="s">
        <v>1578</v>
      </c>
      <c r="C131" s="431" t="s">
        <v>1579</v>
      </c>
      <c r="D131" s="419" t="s">
        <v>109</v>
      </c>
      <c r="E131" s="299"/>
      <c r="F131" s="419">
        <v>170</v>
      </c>
      <c r="G131" s="446"/>
      <c r="H131" s="432">
        <f t="shared" si="1"/>
        <v>0</v>
      </c>
    </row>
    <row r="132" spans="2:8" hidden="1">
      <c r="B132" s="122"/>
      <c r="C132" s="444"/>
      <c r="D132" s="445"/>
      <c r="F132" s="445"/>
      <c r="G132" s="443"/>
      <c r="H132" s="129" t="str">
        <f t="shared" si="1"/>
        <v/>
      </c>
    </row>
    <row r="133" spans="2:8" ht="36" hidden="1">
      <c r="B133" s="122" t="s">
        <v>1580</v>
      </c>
      <c r="C133" s="444" t="s">
        <v>1581</v>
      </c>
      <c r="D133" s="445" t="s">
        <v>109</v>
      </c>
      <c r="F133" s="445"/>
      <c r="G133" s="443"/>
      <c r="H133" s="129">
        <f t="shared" si="1"/>
        <v>0</v>
      </c>
    </row>
    <row r="134" spans="2:8" hidden="1">
      <c r="B134" s="122"/>
      <c r="C134" s="119"/>
      <c r="D134" s="121"/>
      <c r="F134" s="121"/>
      <c r="G134" s="443"/>
      <c r="H134" s="129"/>
    </row>
    <row r="135" spans="2:8" hidden="1">
      <c r="B135" s="122"/>
      <c r="C135" s="119"/>
      <c r="D135" s="121"/>
      <c r="F135" s="121"/>
      <c r="G135" s="443"/>
      <c r="H135" s="129"/>
    </row>
    <row r="136" spans="2:8" hidden="1">
      <c r="B136" s="122"/>
      <c r="C136" s="119"/>
      <c r="D136" s="121"/>
      <c r="F136" s="121"/>
      <c r="G136" s="443"/>
      <c r="H136" s="129"/>
    </row>
    <row r="137" spans="2:8" hidden="1">
      <c r="B137" s="122"/>
      <c r="C137" s="119"/>
      <c r="D137" s="121"/>
      <c r="F137" s="121"/>
      <c r="G137" s="443"/>
      <c r="H137" s="129"/>
    </row>
    <row r="138" spans="2:8" hidden="1">
      <c r="B138" s="122"/>
      <c r="C138" s="119"/>
      <c r="D138" s="121"/>
      <c r="F138" s="121"/>
      <c r="G138" s="443"/>
      <c r="H138" s="129" t="str">
        <f>IF(D138="","",F138*G138)</f>
        <v/>
      </c>
    </row>
    <row r="139" spans="2:8" s="437" customFormat="1" ht="19.5" hidden="1" customHeight="1">
      <c r="B139" s="438" t="str">
        <f>$B$10</f>
        <v>C13.4</v>
      </c>
      <c r="C139" s="439" t="s">
        <v>80</v>
      </c>
      <c r="D139" s="435"/>
      <c r="E139" s="299"/>
      <c r="F139" s="434"/>
      <c r="G139" s="435"/>
      <c r="H139" s="440">
        <f>SUM(H86:H138)</f>
        <v>0</v>
      </c>
    </row>
    <row r="140" spans="2:8" hidden="1">
      <c r="B140" s="700" t="str">
        <f>Client1</f>
        <v>Province of KwaZulu-Natal</v>
      </c>
      <c r="C140" s="700"/>
      <c r="D140" s="700"/>
      <c r="F140" s="694" t="str">
        <f>"Contract No. "&amp;ContractNo</f>
        <v>Contract No. ZNB02213/0000/00/HOD/INF/23/T</v>
      </c>
      <c r="G140" s="694"/>
      <c r="H140" s="694"/>
    </row>
    <row r="141" spans="2:8" hidden="1">
      <c r="B141" s="700" t="str">
        <f>Client2</f>
        <v>Department of Transport</v>
      </c>
      <c r="C141" s="700"/>
      <c r="D141" s="700"/>
      <c r="F141" s="694"/>
      <c r="G141" s="694"/>
      <c r="H141" s="694"/>
    </row>
    <row r="142" spans="2:8" hidden="1">
      <c r="B142" s="701"/>
      <c r="C142" s="701"/>
      <c r="D142" s="701"/>
      <c r="E142" s="111"/>
      <c r="F142" s="695"/>
      <c r="G142" s="695"/>
      <c r="H142" s="695"/>
    </row>
    <row r="143" spans="2:8" hidden="1">
      <c r="B143" s="691" t="s">
        <v>148</v>
      </c>
      <c r="C143" s="692"/>
      <c r="D143" s="692"/>
      <c r="E143" s="692"/>
      <c r="F143" s="692"/>
      <c r="G143" s="692"/>
      <c r="H143" s="693" t="str">
        <f>$H$4</f>
        <v>CHAPTER C13.4</v>
      </c>
    </row>
    <row r="144" spans="2:8" hidden="1">
      <c r="B144" s="696" t="str">
        <f>ContractDescription</f>
        <v>THE CONSTRUCTION OF MKUZE RIVER BRIDGE NO.3801 AT KM 27+440 ON MAIN ROAD P52-3 IN ZULULAND UNDER EMPANGENI REGION.</v>
      </c>
      <c r="C144" s="697"/>
      <c r="D144" s="697"/>
      <c r="E144" s="697"/>
      <c r="F144" s="697"/>
      <c r="G144" s="697"/>
      <c r="H144" s="694"/>
    </row>
    <row r="145" spans="2:8" hidden="1">
      <c r="B145" s="696"/>
      <c r="C145" s="697"/>
      <c r="D145" s="697"/>
      <c r="E145" s="697"/>
      <c r="F145" s="697"/>
      <c r="G145" s="697"/>
      <c r="H145" s="694"/>
    </row>
    <row r="146" spans="2:8" hidden="1">
      <c r="B146" s="698"/>
      <c r="C146" s="699"/>
      <c r="D146" s="699"/>
      <c r="E146" s="699"/>
      <c r="F146" s="699"/>
      <c r="G146" s="699"/>
      <c r="H146" s="695"/>
    </row>
    <row r="147" spans="2:8" s="139" customFormat="1" ht="24.95" hidden="1" customHeight="1">
      <c r="B147" s="441" t="s">
        <v>49</v>
      </c>
      <c r="C147" s="425" t="s">
        <v>50</v>
      </c>
      <c r="D147" s="425" t="s">
        <v>51</v>
      </c>
      <c r="E147" s="299"/>
      <c r="F147" s="425" t="s">
        <v>53</v>
      </c>
      <c r="G147" s="425" t="s">
        <v>54</v>
      </c>
      <c r="H147" s="425" t="s">
        <v>55</v>
      </c>
    </row>
    <row r="148" spans="2:8" s="437" customFormat="1" ht="19.5" hidden="1" customHeight="1">
      <c r="B148" s="442"/>
      <c r="C148" s="439" t="s">
        <v>149</v>
      </c>
      <c r="D148" s="435"/>
      <c r="E148" s="299"/>
      <c r="F148" s="434"/>
      <c r="G148" s="435"/>
      <c r="H148" s="440">
        <f>H139</f>
        <v>0</v>
      </c>
    </row>
    <row r="149" spans="2:8" hidden="1">
      <c r="B149" s="122"/>
      <c r="C149" s="119"/>
      <c r="D149" s="121"/>
      <c r="F149" s="121"/>
      <c r="G149" s="443"/>
      <c r="H149" s="129"/>
    </row>
    <row r="150" spans="2:8" s="430" customFormat="1" ht="36" hidden="1">
      <c r="B150" s="259" t="s">
        <v>1582</v>
      </c>
      <c r="C150" s="431" t="s">
        <v>1583</v>
      </c>
      <c r="D150" s="419" t="s">
        <v>109</v>
      </c>
      <c r="E150" s="299"/>
      <c r="F150" s="447">
        <f>(17*12)</f>
        <v>204</v>
      </c>
      <c r="G150" s="446"/>
      <c r="H150" s="432">
        <f t="shared" ref="H150:H166" si="2">IF(D150="","",F150*G150)</f>
        <v>0</v>
      </c>
    </row>
    <row r="151" spans="2:8" hidden="1">
      <c r="B151" s="122"/>
      <c r="C151" s="119"/>
      <c r="D151" s="121"/>
      <c r="F151" s="121"/>
      <c r="G151" s="443"/>
      <c r="H151" s="129" t="str">
        <f t="shared" si="2"/>
        <v/>
      </c>
    </row>
    <row r="152" spans="2:8" ht="36" hidden="1">
      <c r="B152" s="122" t="s">
        <v>1584</v>
      </c>
      <c r="C152" s="119" t="s">
        <v>1585</v>
      </c>
      <c r="D152" s="121" t="s">
        <v>109</v>
      </c>
      <c r="F152" s="448">
        <f>(17*12)</f>
        <v>204</v>
      </c>
      <c r="G152" s="443"/>
      <c r="H152" s="129">
        <f t="shared" si="2"/>
        <v>0</v>
      </c>
    </row>
    <row r="153" spans="2:8" hidden="1">
      <c r="B153" s="122"/>
      <c r="C153" s="119"/>
      <c r="D153" s="121"/>
      <c r="F153" s="121"/>
      <c r="G153" s="443"/>
      <c r="H153" s="129" t="str">
        <f t="shared" si="2"/>
        <v/>
      </c>
    </row>
    <row r="154" spans="2:8" ht="24" hidden="1">
      <c r="B154" s="122" t="s">
        <v>1586</v>
      </c>
      <c r="C154" s="119" t="s">
        <v>1587</v>
      </c>
      <c r="D154" s="121"/>
      <c r="F154" s="121"/>
      <c r="G154" s="443"/>
      <c r="H154" s="129" t="str">
        <f t="shared" si="2"/>
        <v/>
      </c>
    </row>
    <row r="155" spans="2:8" hidden="1">
      <c r="B155" s="122"/>
      <c r="C155" s="119"/>
      <c r="D155" s="121"/>
      <c r="E155" s="118"/>
      <c r="F155" s="121"/>
      <c r="G155" s="443"/>
      <c r="H155" s="129" t="str">
        <f t="shared" si="2"/>
        <v/>
      </c>
    </row>
    <row r="156" spans="2:8" ht="13.5" hidden="1">
      <c r="B156" s="122" t="s">
        <v>1588</v>
      </c>
      <c r="C156" s="119" t="s">
        <v>1589</v>
      </c>
      <c r="D156" s="121" t="s">
        <v>1526</v>
      </c>
      <c r="E156" s="118"/>
      <c r="F156" s="121"/>
      <c r="G156" s="443"/>
      <c r="H156" s="129">
        <f t="shared" si="2"/>
        <v>0</v>
      </c>
    </row>
    <row r="157" spans="2:8" hidden="1">
      <c r="B157" s="122"/>
      <c r="C157" s="119"/>
      <c r="D157" s="121"/>
      <c r="E157" s="118"/>
      <c r="F157" s="121"/>
      <c r="G157" s="443"/>
      <c r="H157" s="129" t="str">
        <f t="shared" si="2"/>
        <v/>
      </c>
    </row>
    <row r="158" spans="2:8" ht="13.5" hidden="1">
      <c r="B158" s="122" t="s">
        <v>1590</v>
      </c>
      <c r="C158" s="119" t="s">
        <v>1591</v>
      </c>
      <c r="D158" s="121" t="s">
        <v>1526</v>
      </c>
      <c r="E158" s="118"/>
      <c r="F158" s="121"/>
      <c r="G158" s="443"/>
      <c r="H158" s="129">
        <f t="shared" si="2"/>
        <v>0</v>
      </c>
    </row>
    <row r="159" spans="2:8" hidden="1">
      <c r="B159" s="122"/>
      <c r="C159" s="119"/>
      <c r="D159" s="121"/>
      <c r="E159" s="425"/>
      <c r="F159" s="121"/>
      <c r="G159" s="443"/>
      <c r="H159" s="129" t="str">
        <f t="shared" si="2"/>
        <v/>
      </c>
    </row>
    <row r="160" spans="2:8" ht="24" hidden="1">
      <c r="B160" s="122" t="s">
        <v>1592</v>
      </c>
      <c r="C160" s="119" t="s">
        <v>1593</v>
      </c>
      <c r="D160" s="121"/>
      <c r="E160" s="435"/>
      <c r="F160" s="121"/>
      <c r="G160" s="443"/>
      <c r="H160" s="129" t="str">
        <f t="shared" si="2"/>
        <v/>
      </c>
    </row>
    <row r="161" spans="2:8" hidden="1">
      <c r="B161" s="122"/>
      <c r="C161" s="119"/>
      <c r="D161" s="121"/>
      <c r="F161" s="121"/>
      <c r="G161" s="443"/>
      <c r="H161" s="129" t="str">
        <f t="shared" si="2"/>
        <v/>
      </c>
    </row>
    <row r="162" spans="2:8" ht="13.5" hidden="1">
      <c r="B162" s="122" t="s">
        <v>1594</v>
      </c>
      <c r="C162" s="119" t="s">
        <v>1589</v>
      </c>
      <c r="D162" s="121" t="s">
        <v>1526</v>
      </c>
      <c r="F162" s="121"/>
      <c r="G162" s="443"/>
      <c r="H162" s="129">
        <f t="shared" si="2"/>
        <v>0</v>
      </c>
    </row>
    <row r="163" spans="2:8" hidden="1">
      <c r="B163" s="122"/>
      <c r="C163" s="119"/>
      <c r="D163" s="121"/>
      <c r="F163" s="121"/>
      <c r="G163" s="443"/>
      <c r="H163" s="129" t="str">
        <f t="shared" si="2"/>
        <v/>
      </c>
    </row>
    <row r="164" spans="2:8" ht="13.5" hidden="1">
      <c r="B164" s="122" t="s">
        <v>1595</v>
      </c>
      <c r="C164" s="119" t="s">
        <v>1591</v>
      </c>
      <c r="D164" s="121" t="s">
        <v>1526</v>
      </c>
      <c r="F164" s="121"/>
      <c r="G164" s="443"/>
      <c r="H164" s="129">
        <f t="shared" si="2"/>
        <v>0</v>
      </c>
    </row>
    <row r="165" spans="2:8" hidden="1">
      <c r="B165" s="122"/>
      <c r="C165" s="119"/>
      <c r="D165" s="121"/>
      <c r="F165" s="121"/>
      <c r="G165" s="443"/>
      <c r="H165" s="129" t="str">
        <f t="shared" si="2"/>
        <v/>
      </c>
    </row>
    <row r="166" spans="2:8" hidden="1">
      <c r="B166" s="122"/>
      <c r="C166" s="119"/>
      <c r="D166" s="121"/>
      <c r="F166" s="121"/>
      <c r="G166" s="443"/>
      <c r="H166" s="129" t="str">
        <f t="shared" si="2"/>
        <v/>
      </c>
    </row>
    <row r="167" spans="2:8">
      <c r="B167" s="122"/>
      <c r="C167" s="119"/>
      <c r="D167" s="121"/>
      <c r="F167" s="121"/>
      <c r="G167" s="443"/>
      <c r="H167" s="114"/>
    </row>
    <row r="168" spans="2:8" s="437" customFormat="1" ht="24.75" customHeight="1">
      <c r="B168" s="449" t="str">
        <f>$B$10</f>
        <v>C13.4</v>
      </c>
      <c r="C168" s="439" t="s">
        <v>94</v>
      </c>
      <c r="D168" s="435"/>
      <c r="E168" s="656"/>
      <c r="F168" s="434"/>
      <c r="G168" s="435"/>
      <c r="H168" s="440">
        <f>SUM(H148:H167)</f>
        <v>0</v>
      </c>
    </row>
    <row r="176" spans="2:8">
      <c r="E176" s="111"/>
    </row>
    <row r="177" spans="5:5">
      <c r="E177" s="111"/>
    </row>
    <row r="178" spans="5:5">
      <c r="E178" s="111"/>
    </row>
    <row r="179" spans="5:5">
      <c r="E179" s="111"/>
    </row>
    <row r="191" spans="5:5">
      <c r="E191" s="111"/>
    </row>
    <row r="192" spans="5:5">
      <c r="E192" s="111"/>
    </row>
    <row r="193" spans="5:5">
      <c r="E193" s="111"/>
    </row>
    <row r="194" spans="5:5">
      <c r="E194" s="111"/>
    </row>
  </sheetData>
  <mergeCells count="17">
    <mergeCell ref="B5:G7"/>
    <mergeCell ref="H4:H7"/>
    <mergeCell ref="B4:G4"/>
    <mergeCell ref="B78:D78"/>
    <mergeCell ref="F78:H80"/>
    <mergeCell ref="B79:D79"/>
    <mergeCell ref="B80:D80"/>
    <mergeCell ref="B143:G143"/>
    <mergeCell ref="H143:H146"/>
    <mergeCell ref="B144:G146"/>
    <mergeCell ref="B81:G81"/>
    <mergeCell ref="H81:H84"/>
    <mergeCell ref="B82:G84"/>
    <mergeCell ref="B140:D140"/>
    <mergeCell ref="F140:H142"/>
    <mergeCell ref="B141:D141"/>
    <mergeCell ref="B142:D142"/>
  </mergeCells>
  <phoneticPr fontId="28"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1"/>
  <dimension ref="B1:H82"/>
  <sheetViews>
    <sheetView view="pageBreakPreview" zoomScaleNormal="125" zoomScaleSheetLayoutView="100" zoomScalePageLayoutView="125" workbookViewId="0">
      <selection activeCell="H37" sqref="H37"/>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6" width="4.42578125" style="299" customWidth="1"/>
    <col min="7" max="7" width="15.7109375" style="1" customWidth="1"/>
    <col min="8" max="8" width="15.7109375" style="5" customWidth="1"/>
    <col min="9" max="16384" width="6.85546875" style="1"/>
  </cols>
  <sheetData>
    <row r="1" spans="2:8">
      <c r="B1" s="98" t="str">
        <f>Client2</f>
        <v>Department of Transport</v>
      </c>
      <c r="E1" s="313"/>
      <c r="F1" s="313"/>
    </row>
    <row r="2" spans="2:8">
      <c r="B2" s="79"/>
      <c r="C2" s="79"/>
      <c r="D2" s="80"/>
      <c r="G2" s="81"/>
      <c r="H2" s="99"/>
    </row>
    <row r="3" spans="2:8">
      <c r="B3" s="670" t="s">
        <v>48</v>
      </c>
      <c r="C3" s="671"/>
      <c r="D3" s="671"/>
      <c r="E3" s="671"/>
      <c r="F3" s="671"/>
      <c r="G3" s="671"/>
      <c r="H3" s="667" t="str">
        <f>"CHAPTER "&amp;B9</f>
        <v>CHAPTER C13.6</v>
      </c>
    </row>
    <row r="4" spans="2:8" ht="7.5" customHeight="1">
      <c r="B4" s="663" t="str">
        <f>ContractDescription</f>
        <v>THE CONSTRUCTION OF MKUZE RIVER BRIDGE NO.3801 AT KM 27+440 ON MAIN ROAD P52-3 IN ZULULAND UNDER EMPANGENI REGION.</v>
      </c>
      <c r="C4" s="664"/>
      <c r="D4" s="664"/>
      <c r="E4" s="664"/>
      <c r="F4" s="664"/>
      <c r="G4" s="664"/>
      <c r="H4" s="668"/>
    </row>
    <row r="5" spans="2:8" ht="12.75" customHeight="1">
      <c r="B5" s="663"/>
      <c r="C5" s="664"/>
      <c r="D5" s="664"/>
      <c r="E5" s="664"/>
      <c r="F5" s="664"/>
      <c r="G5" s="664"/>
      <c r="H5" s="668"/>
    </row>
    <row r="6" spans="2:8" ht="7.5" customHeight="1">
      <c r="B6" s="665"/>
      <c r="C6" s="666"/>
      <c r="D6" s="666"/>
      <c r="E6" s="666"/>
      <c r="F6" s="666"/>
      <c r="G6" s="666"/>
      <c r="H6" s="669"/>
    </row>
    <row r="7" spans="2:8" s="9" customFormat="1" ht="24.95" customHeight="1">
      <c r="B7" s="10" t="s">
        <v>49</v>
      </c>
      <c r="C7" s="11" t="s">
        <v>50</v>
      </c>
      <c r="D7" s="11" t="s">
        <v>51</v>
      </c>
      <c r="E7" s="362" t="s">
        <v>52</v>
      </c>
      <c r="F7" s="329" t="s">
        <v>1596</v>
      </c>
      <c r="G7" s="11" t="s">
        <v>54</v>
      </c>
      <c r="H7" s="11" t="s">
        <v>55</v>
      </c>
    </row>
    <row r="8" spans="2:8">
      <c r="B8" s="50"/>
      <c r="C8" s="14"/>
      <c r="D8" s="376"/>
      <c r="E8" s="362"/>
      <c r="F8" s="453"/>
      <c r="G8" s="16"/>
      <c r="H8" s="17" t="str">
        <f>IF(D8="","",E8*G8)</f>
        <v/>
      </c>
    </row>
    <row r="9" spans="2:8">
      <c r="B9" s="74" t="s">
        <v>1597</v>
      </c>
      <c r="C9" s="20" t="s">
        <v>1598</v>
      </c>
      <c r="D9" s="22"/>
      <c r="E9" s="304"/>
      <c r="F9" s="304"/>
      <c r="G9" s="40"/>
      <c r="H9" s="17" t="str">
        <f>IF(D9="","",E9*G9)</f>
        <v/>
      </c>
    </row>
    <row r="10" spans="2:8">
      <c r="B10" s="50"/>
      <c r="C10" s="14"/>
      <c r="D10" s="22"/>
      <c r="E10" s="304"/>
      <c r="F10" s="304"/>
      <c r="G10" s="40"/>
      <c r="H10" s="17" t="str">
        <f>IF(D10="","",E10*G10)</f>
        <v/>
      </c>
    </row>
    <row r="11" spans="2:8">
      <c r="B11" s="50" t="s">
        <v>1599</v>
      </c>
      <c r="C11" s="14" t="s">
        <v>1600</v>
      </c>
      <c r="D11" s="22"/>
      <c r="E11" s="304"/>
      <c r="F11" s="304"/>
      <c r="G11" s="40"/>
      <c r="H11" s="17" t="str">
        <f>IF(D11="","",E11*G11)</f>
        <v/>
      </c>
    </row>
    <row r="12" spans="2:8" s="229" customFormat="1">
      <c r="B12" s="223"/>
      <c r="C12" s="224"/>
      <c r="D12" s="225"/>
      <c r="E12" s="304"/>
      <c r="F12" s="304"/>
      <c r="G12" s="243"/>
      <c r="H12" s="228" t="str">
        <f>IF(D12="","",F12*G12)</f>
        <v/>
      </c>
    </row>
    <row r="13" spans="2:8" s="229" customFormat="1" ht="25.5">
      <c r="B13" s="223" t="s">
        <v>1601</v>
      </c>
      <c r="C13" s="224" t="s">
        <v>1602</v>
      </c>
      <c r="D13" s="225" t="s">
        <v>109</v>
      </c>
      <c r="E13" s="454" t="s">
        <v>52</v>
      </c>
      <c r="F13" s="454">
        <v>180</v>
      </c>
      <c r="G13" s="227"/>
      <c r="H13" s="228">
        <f>IF(D13="","",F13*G13)</f>
        <v>0</v>
      </c>
    </row>
    <row r="14" spans="2:8" s="229" customFormat="1">
      <c r="B14" s="223"/>
      <c r="C14" s="224"/>
      <c r="D14" s="225"/>
      <c r="E14" s="304"/>
      <c r="F14" s="454"/>
      <c r="G14" s="227"/>
      <c r="H14" s="228" t="str">
        <f>IF(D14="","",F14*G14)</f>
        <v/>
      </c>
    </row>
    <row r="15" spans="2:8">
      <c r="B15" s="74"/>
      <c r="C15" s="14"/>
      <c r="D15" s="22"/>
      <c r="E15" s="304"/>
      <c r="F15" s="304"/>
      <c r="G15" s="24"/>
      <c r="H15" s="228" t="str">
        <f>IF(D15="","",F15*G15)</f>
        <v/>
      </c>
    </row>
    <row r="16" spans="2:8" ht="51">
      <c r="B16" s="50" t="s">
        <v>1603</v>
      </c>
      <c r="C16" s="14" t="s">
        <v>1604</v>
      </c>
      <c r="D16" s="22" t="s">
        <v>69</v>
      </c>
      <c r="E16" s="304"/>
      <c r="F16" s="454">
        <v>1</v>
      </c>
      <c r="G16" s="458"/>
      <c r="H16" s="228">
        <f t="shared" ref="H16:H39" si="0">IF(D16="","",F16*G16)</f>
        <v>0</v>
      </c>
    </row>
    <row r="17" spans="2:8" hidden="1">
      <c r="B17" s="50"/>
      <c r="C17" s="14"/>
      <c r="D17" s="22"/>
      <c r="E17" s="304"/>
      <c r="F17" s="304"/>
      <c r="G17" s="24"/>
      <c r="H17" s="236" t="str">
        <f t="shared" si="0"/>
        <v/>
      </c>
    </row>
    <row r="18" spans="2:8" s="229" customFormat="1" hidden="1">
      <c r="B18" s="223" t="s">
        <v>1605</v>
      </c>
      <c r="C18" s="224" t="s">
        <v>1606</v>
      </c>
      <c r="D18" s="225"/>
      <c r="E18" s="304"/>
      <c r="F18" s="304"/>
      <c r="G18" s="243"/>
      <c r="H18" s="236" t="str">
        <f t="shared" si="0"/>
        <v/>
      </c>
    </row>
    <row r="19" spans="2:8" s="229" customFormat="1" hidden="1">
      <c r="B19" s="223"/>
      <c r="C19" s="224"/>
      <c r="D19" s="225"/>
      <c r="E19" s="304"/>
      <c r="F19" s="304"/>
      <c r="G19" s="235"/>
      <c r="H19" s="236" t="str">
        <f t="shared" si="0"/>
        <v/>
      </c>
    </row>
    <row r="20" spans="2:8" s="229" customFormat="1" hidden="1">
      <c r="B20" s="223" t="s">
        <v>1607</v>
      </c>
      <c r="C20" s="224" t="s">
        <v>1608</v>
      </c>
      <c r="D20" s="225" t="s">
        <v>335</v>
      </c>
      <c r="E20" s="304"/>
      <c r="F20" s="304"/>
      <c r="G20" s="234"/>
      <c r="H20" s="236">
        <f t="shared" si="0"/>
        <v>0</v>
      </c>
    </row>
    <row r="21" spans="2:8" s="229" customFormat="1" hidden="1">
      <c r="B21" s="223"/>
      <c r="D21" s="225"/>
      <c r="E21" s="304"/>
      <c r="F21" s="304"/>
      <c r="G21" s="234"/>
      <c r="H21" s="236" t="str">
        <f t="shared" si="0"/>
        <v/>
      </c>
    </row>
    <row r="22" spans="2:8" s="229" customFormat="1" hidden="1">
      <c r="B22" s="223" t="s">
        <v>1609</v>
      </c>
      <c r="C22" s="224" t="s">
        <v>1610</v>
      </c>
      <c r="D22" s="225" t="s">
        <v>109</v>
      </c>
      <c r="E22" s="304"/>
      <c r="F22" s="304"/>
      <c r="G22" s="237"/>
      <c r="H22" s="236">
        <f t="shared" si="0"/>
        <v>0</v>
      </c>
    </row>
    <row r="23" spans="2:8" s="229" customFormat="1" hidden="1">
      <c r="B23" s="223"/>
      <c r="C23" s="224"/>
      <c r="D23" s="225"/>
      <c r="E23" s="304"/>
      <c r="F23" s="304"/>
      <c r="G23" s="234"/>
      <c r="H23" s="236" t="str">
        <f t="shared" si="0"/>
        <v/>
      </c>
    </row>
    <row r="24" spans="2:8" s="229" customFormat="1">
      <c r="B24" s="223"/>
      <c r="C24" s="224"/>
      <c r="D24" s="225"/>
      <c r="E24" s="304"/>
      <c r="F24" s="304"/>
      <c r="G24" s="234"/>
      <c r="H24" s="236"/>
    </row>
    <row r="25" spans="2:8" ht="14.25">
      <c r="B25" s="50" t="s">
        <v>1611</v>
      </c>
      <c r="C25" s="14" t="s">
        <v>1612</v>
      </c>
      <c r="D25" s="22" t="s">
        <v>93</v>
      </c>
      <c r="E25" s="22" t="s">
        <v>52</v>
      </c>
      <c r="F25" s="22">
        <v>65</v>
      </c>
      <c r="G25" s="217"/>
      <c r="H25" s="228">
        <f t="shared" si="0"/>
        <v>0</v>
      </c>
    </row>
    <row r="26" spans="2:8">
      <c r="B26" s="50"/>
      <c r="C26" s="14"/>
      <c r="D26" s="22"/>
      <c r="E26" s="22"/>
      <c r="F26" s="22"/>
      <c r="G26" s="45"/>
      <c r="H26" s="236" t="str">
        <f>IF(D26="","",F26*G26)</f>
        <v/>
      </c>
    </row>
    <row r="27" spans="2:8">
      <c r="B27" s="50" t="s">
        <v>1613</v>
      </c>
      <c r="C27" s="14" t="s">
        <v>1614</v>
      </c>
      <c r="D27" s="22" t="s">
        <v>109</v>
      </c>
      <c r="E27" s="22" t="s">
        <v>52</v>
      </c>
      <c r="F27" s="22">
        <v>20</v>
      </c>
      <c r="G27" s="469"/>
      <c r="H27" s="470">
        <f>IF(D27="","",F27*G27)</f>
        <v>0</v>
      </c>
    </row>
    <row r="28" spans="2:8">
      <c r="B28" s="50"/>
      <c r="C28" s="14"/>
      <c r="D28" s="22"/>
      <c r="E28" s="22"/>
      <c r="F28" s="22"/>
      <c r="G28" s="469"/>
      <c r="H28" s="470" t="str">
        <f t="shared" si="0"/>
        <v/>
      </c>
    </row>
    <row r="29" spans="2:8" s="229" customFormat="1">
      <c r="B29" s="223"/>
      <c r="C29" s="224" t="s">
        <v>1615</v>
      </c>
      <c r="D29" s="225" t="s">
        <v>109</v>
      </c>
      <c r="E29" s="304" t="s">
        <v>52</v>
      </c>
      <c r="F29" s="454">
        <v>19</v>
      </c>
      <c r="G29" s="227"/>
      <c r="H29" s="470">
        <f t="shared" si="0"/>
        <v>0</v>
      </c>
    </row>
    <row r="30" spans="2:8" s="229" customFormat="1">
      <c r="B30" s="223"/>
      <c r="C30" s="224"/>
      <c r="D30" s="225"/>
      <c r="E30" s="304"/>
      <c r="F30" s="454"/>
      <c r="G30" s="227"/>
      <c r="H30" s="470" t="str">
        <f t="shared" si="0"/>
        <v/>
      </c>
    </row>
    <row r="31" spans="2:8" s="229" customFormat="1">
      <c r="B31" s="223"/>
      <c r="C31" s="224" t="s">
        <v>1616</v>
      </c>
      <c r="D31" s="225" t="s">
        <v>109</v>
      </c>
      <c r="E31" s="304" t="s">
        <v>52</v>
      </c>
      <c r="F31" s="454">
        <v>10</v>
      </c>
      <c r="G31" s="227"/>
      <c r="H31" s="470">
        <f t="shared" si="0"/>
        <v>0</v>
      </c>
    </row>
    <row r="32" spans="2:8" s="229" customFormat="1">
      <c r="B32" s="223"/>
      <c r="C32" s="224"/>
      <c r="D32" s="225"/>
      <c r="E32" s="304"/>
      <c r="F32" s="454"/>
      <c r="G32" s="227"/>
      <c r="H32" s="470" t="str">
        <f t="shared" si="0"/>
        <v/>
      </c>
    </row>
    <row r="33" spans="2:8" s="229" customFormat="1">
      <c r="B33" s="223"/>
      <c r="C33" s="224" t="s">
        <v>1617</v>
      </c>
      <c r="D33" s="225" t="s">
        <v>109</v>
      </c>
      <c r="E33" s="304" t="s">
        <v>52</v>
      </c>
      <c r="F33" s="454">
        <v>10</v>
      </c>
      <c r="G33" s="227"/>
      <c r="H33" s="470">
        <f t="shared" si="0"/>
        <v>0</v>
      </c>
    </row>
    <row r="34" spans="2:8" hidden="1">
      <c r="B34" s="50"/>
      <c r="C34" s="14"/>
      <c r="D34" s="22"/>
      <c r="E34" s="304"/>
      <c r="F34" s="304"/>
      <c r="G34" s="47"/>
      <c r="H34" s="470" t="str">
        <f t="shared" si="0"/>
        <v/>
      </c>
    </row>
    <row r="35" spans="2:8" hidden="1">
      <c r="B35" s="50" t="s">
        <v>1618</v>
      </c>
      <c r="C35" s="14" t="s">
        <v>1619</v>
      </c>
      <c r="D35" s="22" t="s">
        <v>125</v>
      </c>
      <c r="E35" s="304"/>
      <c r="F35" s="304"/>
      <c r="G35" s="47"/>
      <c r="H35" s="470">
        <f t="shared" si="0"/>
        <v>0</v>
      </c>
    </row>
    <row r="36" spans="2:8">
      <c r="B36" s="50"/>
      <c r="C36" s="14"/>
      <c r="D36" s="22"/>
      <c r="E36" s="304"/>
      <c r="F36" s="304"/>
      <c r="G36" s="43"/>
      <c r="H36" s="470" t="str">
        <f t="shared" si="0"/>
        <v/>
      </c>
    </row>
    <row r="37" spans="2:8" s="582" customFormat="1" ht="38.25">
      <c r="B37" s="580" t="s">
        <v>1620</v>
      </c>
      <c r="C37" s="224" t="s">
        <v>1621</v>
      </c>
      <c r="D37" s="225" t="s">
        <v>109</v>
      </c>
      <c r="E37" s="418" t="s">
        <v>52</v>
      </c>
      <c r="F37" s="418">
        <v>40</v>
      </c>
      <c r="G37" s="581"/>
      <c r="H37" s="228">
        <f t="shared" si="0"/>
        <v>0</v>
      </c>
    </row>
    <row r="38" spans="2:8">
      <c r="B38" s="50"/>
      <c r="C38" s="14"/>
      <c r="D38" s="22"/>
      <c r="E38" s="328"/>
      <c r="F38" s="328"/>
      <c r="G38" s="40"/>
      <c r="H38" s="236" t="str">
        <f t="shared" si="0"/>
        <v/>
      </c>
    </row>
    <row r="39" spans="2:8">
      <c r="B39" s="50"/>
      <c r="C39" s="14"/>
      <c r="D39" s="22"/>
      <c r="E39" s="328"/>
      <c r="F39" s="328"/>
      <c r="G39" s="40"/>
      <c r="H39" s="236" t="str">
        <f t="shared" si="0"/>
        <v/>
      </c>
    </row>
    <row r="40" spans="2:8">
      <c r="B40" s="50"/>
      <c r="C40" s="14"/>
      <c r="D40" s="22"/>
      <c r="E40" s="328"/>
      <c r="F40" s="328"/>
      <c r="G40" s="38"/>
      <c r="H40" s="17" t="str">
        <f>IF(D40="","",E40*G40)</f>
        <v/>
      </c>
    </row>
    <row r="41" spans="2:8">
      <c r="B41" s="50"/>
      <c r="C41" s="14"/>
      <c r="D41" s="22"/>
      <c r="E41" s="328"/>
      <c r="F41" s="328"/>
      <c r="G41" s="38"/>
      <c r="H41" s="17" t="str">
        <f>IF(D41="","",E41*G41)</f>
        <v/>
      </c>
    </row>
    <row r="42" spans="2:8">
      <c r="B42" s="50"/>
      <c r="C42" s="14"/>
      <c r="D42" s="22"/>
      <c r="E42" s="328"/>
      <c r="F42" s="328"/>
      <c r="G42" s="38"/>
      <c r="H42" s="17" t="str">
        <f>IF(D42="","",E42*G42)</f>
        <v/>
      </c>
    </row>
    <row r="43" spans="2:8">
      <c r="B43" s="50"/>
      <c r="C43" s="14"/>
      <c r="D43" s="22"/>
      <c r="E43" s="328"/>
      <c r="F43" s="328"/>
      <c r="G43" s="38"/>
      <c r="H43" s="17" t="str">
        <f>IF(D43="","",E43*G43)</f>
        <v/>
      </c>
    </row>
    <row r="44" spans="2:8">
      <c r="B44" s="50"/>
      <c r="C44" s="14"/>
      <c r="D44" s="22"/>
      <c r="E44" s="304"/>
      <c r="F44" s="304"/>
      <c r="G44" s="38"/>
      <c r="H44" s="17" t="str">
        <f t="shared" ref="H44:H75" si="1">IF(D44="","",E44*G44)</f>
        <v/>
      </c>
    </row>
    <row r="45" spans="2:8">
      <c r="B45" s="50"/>
      <c r="C45" s="14"/>
      <c r="D45" s="22"/>
      <c r="E45" s="304"/>
      <c r="F45" s="304"/>
      <c r="G45" s="38"/>
      <c r="H45" s="17" t="str">
        <f t="shared" si="1"/>
        <v/>
      </c>
    </row>
    <row r="46" spans="2:8">
      <c r="B46" s="50"/>
      <c r="C46" s="14"/>
      <c r="D46" s="22"/>
      <c r="E46" s="304"/>
      <c r="F46" s="304"/>
      <c r="G46" s="38"/>
      <c r="H46" s="17" t="str">
        <f t="shared" si="1"/>
        <v/>
      </c>
    </row>
    <row r="47" spans="2:8">
      <c r="B47" s="50"/>
      <c r="C47" s="14"/>
      <c r="D47" s="22"/>
      <c r="E47" s="304"/>
      <c r="F47" s="304"/>
      <c r="G47" s="38"/>
      <c r="H47" s="17" t="str">
        <f t="shared" si="1"/>
        <v/>
      </c>
    </row>
    <row r="48" spans="2:8">
      <c r="B48" s="50"/>
      <c r="C48" s="14"/>
      <c r="D48" s="22"/>
      <c r="E48" s="304"/>
      <c r="F48" s="304"/>
      <c r="G48" s="48"/>
      <c r="H48" s="17" t="str">
        <f t="shared" si="1"/>
        <v/>
      </c>
    </row>
    <row r="49" spans="2:8">
      <c r="B49" s="50"/>
      <c r="C49" s="14"/>
      <c r="D49" s="22"/>
      <c r="E49" s="304"/>
      <c r="F49" s="304"/>
      <c r="G49" s="48"/>
      <c r="H49" s="17" t="str">
        <f t="shared" si="1"/>
        <v/>
      </c>
    </row>
    <row r="50" spans="2:8">
      <c r="B50" s="50"/>
      <c r="C50" s="14"/>
      <c r="D50" s="22"/>
      <c r="E50" s="304"/>
      <c r="F50" s="304"/>
      <c r="G50" s="38"/>
      <c r="H50" s="17" t="str">
        <f t="shared" si="1"/>
        <v/>
      </c>
    </row>
    <row r="51" spans="2:8">
      <c r="B51" s="50"/>
      <c r="C51" s="14"/>
      <c r="D51" s="22"/>
      <c r="E51" s="304"/>
      <c r="F51" s="304"/>
      <c r="G51" s="38"/>
      <c r="H51" s="17" t="str">
        <f t="shared" si="1"/>
        <v/>
      </c>
    </row>
    <row r="52" spans="2:8">
      <c r="B52" s="50"/>
      <c r="C52" s="14"/>
      <c r="D52" s="22"/>
      <c r="E52" s="304"/>
      <c r="F52" s="304"/>
      <c r="G52" s="38"/>
      <c r="H52" s="17" t="str">
        <f t="shared" si="1"/>
        <v/>
      </c>
    </row>
    <row r="53" spans="2:8">
      <c r="B53" s="50"/>
      <c r="C53" s="14"/>
      <c r="D53" s="22"/>
      <c r="E53" s="304"/>
      <c r="F53" s="304"/>
      <c r="G53" s="38"/>
      <c r="H53" s="17" t="str">
        <f t="shared" si="1"/>
        <v/>
      </c>
    </row>
    <row r="54" spans="2:8">
      <c r="B54" s="50"/>
      <c r="C54" s="14"/>
      <c r="D54" s="22"/>
      <c r="E54" s="304"/>
      <c r="F54" s="304"/>
      <c r="G54" s="38"/>
      <c r="H54" s="17" t="str">
        <f t="shared" si="1"/>
        <v/>
      </c>
    </row>
    <row r="55" spans="2:8">
      <c r="B55" s="50"/>
      <c r="C55" s="14"/>
      <c r="D55" s="22"/>
      <c r="E55" s="304"/>
      <c r="F55" s="304"/>
      <c r="G55" s="38"/>
      <c r="H55" s="17" t="str">
        <f t="shared" si="1"/>
        <v/>
      </c>
    </row>
    <row r="56" spans="2:8">
      <c r="B56" s="50"/>
      <c r="C56" s="14"/>
      <c r="D56" s="22"/>
      <c r="E56" s="304"/>
      <c r="F56" s="304"/>
      <c r="G56" s="38"/>
      <c r="H56" s="17" t="str">
        <f t="shared" si="1"/>
        <v/>
      </c>
    </row>
    <row r="57" spans="2:8">
      <c r="B57" s="50"/>
      <c r="C57" s="14"/>
      <c r="D57" s="22"/>
      <c r="E57" s="304"/>
      <c r="F57" s="304"/>
      <c r="G57" s="38"/>
      <c r="H57" s="17" t="str">
        <f t="shared" si="1"/>
        <v/>
      </c>
    </row>
    <row r="58" spans="2:8">
      <c r="B58" s="50"/>
      <c r="C58" s="14"/>
      <c r="D58" s="37"/>
      <c r="E58" s="304"/>
      <c r="F58" s="304"/>
      <c r="G58" s="38"/>
      <c r="H58" s="17" t="str">
        <f t="shared" si="1"/>
        <v/>
      </c>
    </row>
    <row r="59" spans="2:8">
      <c r="B59" s="50"/>
      <c r="C59" s="14"/>
      <c r="D59" s="22"/>
      <c r="E59" s="304"/>
      <c r="F59" s="304"/>
      <c r="G59" s="38"/>
      <c r="H59" s="17" t="str">
        <f t="shared" si="1"/>
        <v/>
      </c>
    </row>
    <row r="60" spans="2:8">
      <c r="B60" s="50"/>
      <c r="C60" s="14"/>
      <c r="D60" s="37"/>
      <c r="E60" s="304"/>
      <c r="F60" s="304"/>
      <c r="G60" s="38"/>
      <c r="H60" s="17" t="str">
        <f t="shared" si="1"/>
        <v/>
      </c>
    </row>
    <row r="61" spans="2:8">
      <c r="B61" s="50"/>
      <c r="C61" s="14"/>
      <c r="D61" s="37"/>
      <c r="E61" s="304"/>
      <c r="F61" s="304"/>
      <c r="G61" s="38"/>
      <c r="H61" s="17" t="str">
        <f t="shared" si="1"/>
        <v/>
      </c>
    </row>
    <row r="62" spans="2:8">
      <c r="B62" s="50"/>
      <c r="C62" s="14"/>
      <c r="D62" s="22"/>
      <c r="E62" s="304"/>
      <c r="F62" s="304"/>
      <c r="G62" s="38"/>
      <c r="H62" s="17" t="str">
        <f t="shared" si="1"/>
        <v/>
      </c>
    </row>
    <row r="63" spans="2:8">
      <c r="B63" s="50"/>
      <c r="C63" s="14"/>
      <c r="D63" s="22"/>
      <c r="E63" s="304"/>
      <c r="F63" s="304"/>
      <c r="G63" s="38"/>
      <c r="H63" s="17" t="str">
        <f t="shared" si="1"/>
        <v/>
      </c>
    </row>
    <row r="64" spans="2:8">
      <c r="B64" s="50"/>
      <c r="C64" s="14"/>
      <c r="D64" s="22"/>
      <c r="E64" s="22"/>
      <c r="F64" s="22"/>
      <c r="G64" s="38"/>
      <c r="H64" s="17" t="str">
        <f t="shared" si="1"/>
        <v/>
      </c>
    </row>
    <row r="65" spans="2:8">
      <c r="B65" s="50"/>
      <c r="C65" s="14"/>
      <c r="D65" s="22"/>
      <c r="E65" s="22"/>
      <c r="F65" s="22"/>
      <c r="G65" s="38"/>
      <c r="H65" s="17" t="str">
        <f t="shared" si="1"/>
        <v/>
      </c>
    </row>
    <row r="66" spans="2:8">
      <c r="B66" s="50"/>
      <c r="C66" s="14"/>
      <c r="D66" s="22"/>
      <c r="E66" s="388"/>
      <c r="F66" s="37"/>
      <c r="G66" s="38"/>
      <c r="H66" s="17" t="str">
        <f t="shared" si="1"/>
        <v/>
      </c>
    </row>
    <row r="67" spans="2:8">
      <c r="B67" s="50"/>
      <c r="C67" s="14"/>
      <c r="D67" s="22"/>
      <c r="E67" s="451"/>
      <c r="F67" s="118"/>
      <c r="G67" s="38"/>
      <c r="H67" s="17" t="str">
        <f t="shared" si="1"/>
        <v/>
      </c>
    </row>
    <row r="68" spans="2:8" hidden="1">
      <c r="B68" s="50"/>
      <c r="C68" s="14"/>
      <c r="D68" s="22"/>
      <c r="E68" s="561"/>
      <c r="F68" s="121"/>
      <c r="G68" s="38"/>
      <c r="H68" s="17" t="str">
        <f t="shared" si="1"/>
        <v/>
      </c>
    </row>
    <row r="69" spans="2:8" hidden="1">
      <c r="B69" s="50"/>
      <c r="C69" s="14"/>
      <c r="D69" s="22"/>
      <c r="E69" s="451"/>
      <c r="F69" s="118"/>
      <c r="G69" s="38"/>
      <c r="H69" s="17" t="str">
        <f t="shared" si="1"/>
        <v/>
      </c>
    </row>
    <row r="70" spans="2:8" hidden="1">
      <c r="B70" s="50"/>
      <c r="C70" s="14"/>
      <c r="D70" s="22"/>
      <c r="E70" s="561"/>
      <c r="F70" s="121"/>
      <c r="G70" s="38"/>
      <c r="H70" s="17" t="str">
        <f t="shared" si="1"/>
        <v/>
      </c>
    </row>
    <row r="71" spans="2:8">
      <c r="B71" s="50"/>
      <c r="C71" s="14"/>
      <c r="D71" s="22"/>
      <c r="E71" s="4"/>
      <c r="F71" s="37"/>
      <c r="G71" s="38"/>
      <c r="H71" s="17" t="str">
        <f t="shared" si="1"/>
        <v/>
      </c>
    </row>
    <row r="72" spans="2:8">
      <c r="B72" s="50"/>
      <c r="C72" s="14"/>
      <c r="D72" s="22"/>
      <c r="E72" s="4"/>
      <c r="F72" s="37"/>
      <c r="G72" s="38"/>
      <c r="H72" s="17" t="str">
        <f t="shared" si="1"/>
        <v/>
      </c>
    </row>
    <row r="73" spans="2:8">
      <c r="B73" s="50"/>
      <c r="C73" s="14"/>
      <c r="D73" s="22"/>
      <c r="E73" s="359"/>
      <c r="F73" s="22"/>
      <c r="G73" s="38"/>
      <c r="H73" s="17" t="str">
        <f t="shared" si="1"/>
        <v/>
      </c>
    </row>
    <row r="74" spans="2:8">
      <c r="B74" s="50"/>
      <c r="C74" s="14"/>
      <c r="D74" s="22"/>
      <c r="E74" s="22"/>
      <c r="F74" s="22"/>
      <c r="G74" s="38"/>
      <c r="H74" s="17" t="str">
        <f t="shared" si="1"/>
        <v/>
      </c>
    </row>
    <row r="75" spans="2:8">
      <c r="B75" s="50"/>
      <c r="C75" s="14"/>
      <c r="D75" s="22"/>
      <c r="E75" s="22"/>
      <c r="F75" s="22"/>
      <c r="G75" s="38"/>
      <c r="H75" s="17" t="str">
        <f t="shared" si="1"/>
        <v/>
      </c>
    </row>
    <row r="76" spans="2:8" s="28" customFormat="1" ht="24.75" customHeight="1">
      <c r="B76" s="174" t="str">
        <f>$B$9</f>
        <v>C13.6</v>
      </c>
      <c r="C76" s="30" t="s">
        <v>94</v>
      </c>
      <c r="D76" s="457"/>
      <c r="E76" s="455"/>
      <c r="F76" s="455"/>
      <c r="G76" s="456"/>
      <c r="H76" s="33">
        <f>SUM(H8:H75)</f>
        <v>0</v>
      </c>
    </row>
    <row r="79" spans="2:8">
      <c r="E79" s="4"/>
      <c r="F79" s="4"/>
    </row>
    <row r="80" spans="2:8">
      <c r="E80" s="4"/>
      <c r="F80" s="4"/>
    </row>
    <row r="81" spans="5:6">
      <c r="E81" s="4"/>
      <c r="F81" s="4"/>
    </row>
    <row r="82" spans="5:6">
      <c r="E82" s="4"/>
      <c r="F82" s="4"/>
    </row>
  </sheetData>
  <mergeCells count="3">
    <mergeCell ref="B4:G6"/>
    <mergeCell ref="H3:H6"/>
    <mergeCell ref="B3:G3"/>
  </mergeCells>
  <pageMargins left="0.43307086614173229" right="0.31496062992125984" top="0.43307086614173229" bottom="0.62992125984251968" header="0.35433070866141736" footer="0.31496062992125984"/>
  <pageSetup paperSize="9" scale="5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32"/>
  <dimension ref="B1:H74"/>
  <sheetViews>
    <sheetView view="pageBreakPreview" zoomScaleNormal="125" zoomScaleSheetLayoutView="100" zoomScalePageLayoutView="125" workbookViewId="0">
      <selection activeCell="C15" sqref="C15"/>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42578125" style="299" customWidth="1"/>
    <col min="6" max="6" width="15.7109375" style="4" customWidth="1"/>
    <col min="7" max="7" width="15.7109375" style="1" customWidth="1"/>
    <col min="8" max="8" width="15.7109375" style="5" customWidth="1"/>
    <col min="9" max="16384" width="6.85546875" style="1"/>
  </cols>
  <sheetData>
    <row r="1" spans="2:8">
      <c r="B1" s="98" t="str">
        <f>Client2</f>
        <v>Department of Transport</v>
      </c>
      <c r="E1" s="313"/>
    </row>
    <row r="2" spans="2:8">
      <c r="B2" s="79"/>
      <c r="C2" s="79"/>
      <c r="D2" s="80"/>
      <c r="F2" s="80"/>
      <c r="G2" s="81"/>
      <c r="H2" s="99"/>
    </row>
    <row r="3" spans="2:8">
      <c r="B3" s="670" t="s">
        <v>48</v>
      </c>
      <c r="C3" s="671"/>
      <c r="D3" s="671"/>
      <c r="E3" s="671"/>
      <c r="F3" s="671"/>
      <c r="G3" s="671"/>
      <c r="H3" s="667" t="str">
        <f>"CHAPTER "&amp;B9</f>
        <v>CHAPTER C13.7</v>
      </c>
    </row>
    <row r="4" spans="2:8" ht="7.5" customHeight="1">
      <c r="B4" s="663" t="str">
        <f>ContractDescription</f>
        <v>THE CONSTRUCTION OF MKUZE RIVER BRIDGE NO.3801 AT KM 27+440 ON MAIN ROAD P52-3 IN ZULULAND UNDER EMPANGENI REGION.</v>
      </c>
      <c r="C4" s="664"/>
      <c r="D4" s="664"/>
      <c r="E4" s="664"/>
      <c r="F4" s="664"/>
      <c r="G4" s="664"/>
      <c r="H4" s="668"/>
    </row>
    <row r="5" spans="2:8" ht="12.75" customHeight="1">
      <c r="B5" s="663"/>
      <c r="C5" s="664"/>
      <c r="D5" s="664"/>
      <c r="E5" s="664"/>
      <c r="F5" s="664"/>
      <c r="G5" s="664"/>
      <c r="H5" s="668"/>
    </row>
    <row r="6" spans="2:8" ht="7.5" customHeight="1">
      <c r="B6" s="665"/>
      <c r="C6" s="666"/>
      <c r="D6" s="666"/>
      <c r="E6" s="666"/>
      <c r="F6" s="666"/>
      <c r="G6" s="666"/>
      <c r="H6" s="669"/>
    </row>
    <row r="7" spans="2:8" s="9" customFormat="1" ht="24.95" customHeight="1">
      <c r="B7" s="10" t="s">
        <v>49</v>
      </c>
      <c r="C7" s="11" t="s">
        <v>50</v>
      </c>
      <c r="D7" s="11" t="s">
        <v>51</v>
      </c>
      <c r="E7" s="471" t="s">
        <v>52</v>
      </c>
      <c r="F7" s="11" t="s">
        <v>53</v>
      </c>
      <c r="G7" s="11" t="s">
        <v>54</v>
      </c>
      <c r="H7" s="11" t="s">
        <v>55</v>
      </c>
    </row>
    <row r="8" spans="2:8">
      <c r="B8" s="50"/>
      <c r="C8" s="14"/>
      <c r="D8" s="376"/>
      <c r="E8" s="362"/>
      <c r="F8" s="377"/>
      <c r="G8" s="16"/>
      <c r="H8" s="17" t="str">
        <f t="shared" ref="H8:H15" si="0">IF(D8="","",F8*G8)</f>
        <v/>
      </c>
    </row>
    <row r="9" spans="2:8">
      <c r="B9" s="74" t="s">
        <v>1622</v>
      </c>
      <c r="C9" s="20" t="s">
        <v>1623</v>
      </c>
      <c r="D9" s="22"/>
      <c r="E9" s="304"/>
      <c r="F9" s="22"/>
      <c r="G9" s="40"/>
      <c r="H9" s="17" t="str">
        <f t="shared" si="0"/>
        <v/>
      </c>
    </row>
    <row r="10" spans="2:8">
      <c r="B10" s="50"/>
      <c r="C10" s="14"/>
      <c r="D10" s="22"/>
      <c r="E10" s="304"/>
      <c r="F10" s="22"/>
      <c r="G10" s="40"/>
      <c r="H10" s="17" t="str">
        <f t="shared" si="0"/>
        <v/>
      </c>
    </row>
    <row r="11" spans="2:8">
      <c r="B11" s="50" t="s">
        <v>1624</v>
      </c>
      <c r="C11" s="14" t="s">
        <v>1625</v>
      </c>
      <c r="D11" s="22"/>
      <c r="E11" s="304"/>
      <c r="F11" s="22"/>
      <c r="G11" s="40"/>
      <c r="H11" s="245" t="str">
        <f t="shared" si="0"/>
        <v/>
      </c>
    </row>
    <row r="12" spans="2:8">
      <c r="B12" s="50"/>
      <c r="C12" s="14"/>
      <c r="D12" s="22"/>
      <c r="E12" s="304"/>
      <c r="F12" s="22"/>
      <c r="G12" s="40"/>
      <c r="H12" s="245" t="str">
        <f t="shared" si="0"/>
        <v/>
      </c>
    </row>
    <row r="13" spans="2:8" ht="25.5">
      <c r="B13" s="62" t="s">
        <v>1626</v>
      </c>
      <c r="C13" s="14" t="s">
        <v>1627</v>
      </c>
      <c r="D13" s="22" t="s">
        <v>335</v>
      </c>
      <c r="E13" s="454" t="s">
        <v>52</v>
      </c>
      <c r="F13" s="247">
        <v>165</v>
      </c>
      <c r="G13" s="248"/>
      <c r="H13" s="470">
        <f t="shared" si="0"/>
        <v>0</v>
      </c>
    </row>
    <row r="14" spans="2:8">
      <c r="B14" s="50"/>
      <c r="C14" s="14"/>
      <c r="D14" s="22"/>
      <c r="E14" s="304"/>
      <c r="F14" s="247"/>
      <c r="G14" s="248"/>
      <c r="H14" s="470" t="str">
        <f t="shared" si="0"/>
        <v/>
      </c>
    </row>
    <row r="15" spans="2:8">
      <c r="B15" s="50" t="s">
        <v>1628</v>
      </c>
      <c r="C15" s="14" t="s">
        <v>1629</v>
      </c>
      <c r="D15" s="22"/>
      <c r="E15" s="304"/>
      <c r="F15" s="247"/>
      <c r="G15" s="248"/>
      <c r="H15" s="470" t="str">
        <f t="shared" si="0"/>
        <v/>
      </c>
    </row>
    <row r="16" spans="2:8">
      <c r="B16" s="50"/>
      <c r="C16" s="14"/>
      <c r="D16" s="22"/>
      <c r="E16" s="304"/>
      <c r="F16" s="247"/>
      <c r="G16" s="248"/>
      <c r="H16" s="470"/>
    </row>
    <row r="17" spans="2:8">
      <c r="B17" s="50"/>
      <c r="C17" s="14" t="s">
        <v>1630</v>
      </c>
      <c r="D17" s="22" t="s">
        <v>1631</v>
      </c>
      <c r="E17" s="304" t="s">
        <v>52</v>
      </c>
      <c r="F17" s="22">
        <v>11</v>
      </c>
      <c r="G17" s="38"/>
      <c r="H17" s="25">
        <f>IF(D17="","",F17*G17)</f>
        <v>0</v>
      </c>
    </row>
    <row r="18" spans="2:8">
      <c r="B18" s="50"/>
      <c r="C18" s="14"/>
      <c r="D18" s="22"/>
      <c r="E18" s="304"/>
      <c r="F18" s="22"/>
      <c r="G18" s="38"/>
      <c r="H18" s="25"/>
    </row>
    <row r="19" spans="2:8" s="290" customFormat="1">
      <c r="B19" s="291"/>
      <c r="C19" s="232"/>
      <c r="D19" s="233"/>
      <c r="E19" s="22"/>
      <c r="F19" s="233"/>
      <c r="G19" s="292"/>
      <c r="H19" s="464" t="str">
        <f t="shared" ref="H19:H33" si="1">IF(D19="","",F19*G19)</f>
        <v/>
      </c>
    </row>
    <row r="20" spans="2:8" ht="25.5">
      <c r="B20" s="62" t="s">
        <v>1632</v>
      </c>
      <c r="C20" s="14" t="s">
        <v>1633</v>
      </c>
      <c r="D20" s="22" t="s">
        <v>109</v>
      </c>
      <c r="E20" s="22" t="s">
        <v>52</v>
      </c>
      <c r="F20" s="22">
        <v>2</v>
      </c>
      <c r="G20" s="38"/>
      <c r="H20" s="25">
        <f t="shared" si="1"/>
        <v>0</v>
      </c>
    </row>
    <row r="21" spans="2:8" s="290" customFormat="1">
      <c r="B21" s="291"/>
      <c r="C21" s="232"/>
      <c r="D21" s="233"/>
      <c r="E21" s="22"/>
      <c r="F21" s="233"/>
      <c r="G21" s="292"/>
      <c r="H21" s="293" t="str">
        <f t="shared" si="1"/>
        <v/>
      </c>
    </row>
    <row r="22" spans="2:8" s="290" customFormat="1">
      <c r="B22" s="291"/>
      <c r="C22" s="232"/>
      <c r="D22" s="233"/>
      <c r="E22" s="304"/>
      <c r="F22" s="233"/>
      <c r="G22" s="292"/>
      <c r="H22" s="293"/>
    </row>
    <row r="23" spans="2:8">
      <c r="B23" s="50"/>
      <c r="C23" s="14"/>
      <c r="D23" s="22"/>
      <c r="E23" s="304"/>
      <c r="F23" s="22"/>
      <c r="G23" s="38"/>
      <c r="H23" s="17"/>
    </row>
    <row r="24" spans="2:8">
      <c r="B24" s="50"/>
      <c r="C24" s="14"/>
      <c r="D24" s="22"/>
      <c r="E24" s="304"/>
      <c r="F24" s="22"/>
      <c r="G24" s="38"/>
      <c r="H24" s="17" t="str">
        <f t="shared" si="1"/>
        <v/>
      </c>
    </row>
    <row r="25" spans="2:8">
      <c r="B25" s="50"/>
      <c r="C25" s="14"/>
      <c r="D25" s="22"/>
      <c r="E25" s="304"/>
      <c r="F25" s="22"/>
      <c r="G25" s="38"/>
      <c r="H25" s="17" t="str">
        <f t="shared" si="1"/>
        <v/>
      </c>
    </row>
    <row r="26" spans="2:8">
      <c r="B26" s="50"/>
      <c r="C26" s="14"/>
      <c r="D26" s="22"/>
      <c r="E26" s="304"/>
      <c r="F26" s="22"/>
      <c r="G26" s="38"/>
      <c r="H26" s="17" t="str">
        <f t="shared" si="1"/>
        <v/>
      </c>
    </row>
    <row r="27" spans="2:8">
      <c r="B27" s="50"/>
      <c r="C27" s="14"/>
      <c r="D27" s="22"/>
      <c r="E27" s="304"/>
      <c r="F27" s="22"/>
      <c r="G27" s="38"/>
      <c r="H27" s="17" t="str">
        <f t="shared" si="1"/>
        <v/>
      </c>
    </row>
    <row r="28" spans="2:8">
      <c r="B28" s="50"/>
      <c r="C28" s="14"/>
      <c r="D28" s="22"/>
      <c r="E28" s="304"/>
      <c r="F28" s="22"/>
      <c r="G28" s="38"/>
      <c r="H28" s="17" t="str">
        <f t="shared" si="1"/>
        <v/>
      </c>
    </row>
    <row r="29" spans="2:8">
      <c r="B29" s="50"/>
      <c r="C29" s="14"/>
      <c r="D29" s="22"/>
      <c r="E29" s="328"/>
      <c r="F29" s="22"/>
      <c r="G29" s="38"/>
      <c r="H29" s="17" t="str">
        <f t="shared" si="1"/>
        <v/>
      </c>
    </row>
    <row r="30" spans="2:8">
      <c r="B30" s="50"/>
      <c r="C30" s="14"/>
      <c r="D30" s="22"/>
      <c r="E30" s="328"/>
      <c r="F30" s="22"/>
      <c r="G30" s="38"/>
      <c r="H30" s="17" t="str">
        <f t="shared" si="1"/>
        <v/>
      </c>
    </row>
    <row r="31" spans="2:8">
      <c r="B31" s="50"/>
      <c r="C31" s="14"/>
      <c r="D31" s="22"/>
      <c r="E31" s="328"/>
      <c r="F31" s="22"/>
      <c r="G31" s="38"/>
      <c r="H31" s="17" t="str">
        <f t="shared" si="1"/>
        <v/>
      </c>
    </row>
    <row r="32" spans="2:8">
      <c r="B32" s="50"/>
      <c r="C32" s="14"/>
      <c r="D32" s="22"/>
      <c r="E32" s="328"/>
      <c r="F32" s="22"/>
      <c r="G32" s="38"/>
      <c r="H32" s="17" t="str">
        <f t="shared" si="1"/>
        <v/>
      </c>
    </row>
    <row r="33" spans="2:8">
      <c r="B33" s="50"/>
      <c r="C33" s="14"/>
      <c r="D33" s="22"/>
      <c r="E33" s="328"/>
      <c r="F33" s="22"/>
      <c r="G33" s="38"/>
      <c r="H33" s="17" t="str">
        <f t="shared" si="1"/>
        <v/>
      </c>
    </row>
    <row r="34" spans="2:8">
      <c r="B34" s="50"/>
      <c r="C34" s="14"/>
      <c r="D34" s="22"/>
      <c r="E34" s="328"/>
      <c r="F34" s="22"/>
      <c r="G34" s="38"/>
      <c r="H34" s="17" t="str">
        <f t="shared" ref="H34:H65" si="2">IF(D34="","",F34*G34)</f>
        <v/>
      </c>
    </row>
    <row r="35" spans="2:8">
      <c r="B35" s="50"/>
      <c r="C35" s="14"/>
      <c r="D35" s="22"/>
      <c r="E35" s="304"/>
      <c r="F35" s="22"/>
      <c r="G35" s="38"/>
      <c r="H35" s="17" t="str">
        <f t="shared" si="2"/>
        <v/>
      </c>
    </row>
    <row r="36" spans="2:8">
      <c r="B36" s="50"/>
      <c r="C36" s="14"/>
      <c r="D36" s="22"/>
      <c r="E36" s="304"/>
      <c r="F36" s="22"/>
      <c r="G36" s="38"/>
      <c r="H36" s="17" t="str">
        <f t="shared" si="2"/>
        <v/>
      </c>
    </row>
    <row r="37" spans="2:8">
      <c r="B37" s="50"/>
      <c r="C37" s="14"/>
      <c r="D37" s="22"/>
      <c r="E37" s="304"/>
      <c r="F37" s="22"/>
      <c r="G37" s="38"/>
      <c r="H37" s="17" t="str">
        <f t="shared" si="2"/>
        <v/>
      </c>
    </row>
    <row r="38" spans="2:8">
      <c r="B38" s="50"/>
      <c r="C38" s="14"/>
      <c r="D38" s="22"/>
      <c r="E38" s="304"/>
      <c r="F38" s="22"/>
      <c r="G38" s="38"/>
      <c r="H38" s="17" t="str">
        <f t="shared" si="2"/>
        <v/>
      </c>
    </row>
    <row r="39" spans="2:8">
      <c r="B39" s="50"/>
      <c r="C39" s="14"/>
      <c r="D39" s="22"/>
      <c r="E39" s="304"/>
      <c r="F39" s="22"/>
      <c r="G39" s="38"/>
      <c r="H39" s="17" t="str">
        <f t="shared" si="2"/>
        <v/>
      </c>
    </row>
    <row r="40" spans="2:8">
      <c r="B40" s="50"/>
      <c r="C40" s="14"/>
      <c r="D40" s="22"/>
      <c r="E40" s="304"/>
      <c r="F40" s="22"/>
      <c r="G40" s="38"/>
      <c r="H40" s="17" t="str">
        <f t="shared" si="2"/>
        <v/>
      </c>
    </row>
    <row r="41" spans="2:8">
      <c r="B41" s="50"/>
      <c r="C41" s="14"/>
      <c r="D41" s="22"/>
      <c r="E41" s="304"/>
      <c r="F41" s="22"/>
      <c r="G41" s="38"/>
      <c r="H41" s="17" t="str">
        <f t="shared" si="2"/>
        <v/>
      </c>
    </row>
    <row r="42" spans="2:8">
      <c r="B42" s="74"/>
      <c r="C42" s="20"/>
      <c r="D42" s="22"/>
      <c r="E42" s="304"/>
      <c r="F42" s="22"/>
      <c r="G42" s="38"/>
      <c r="H42" s="17" t="str">
        <f t="shared" si="2"/>
        <v/>
      </c>
    </row>
    <row r="43" spans="2:8">
      <c r="B43" s="50"/>
      <c r="C43" s="14"/>
      <c r="D43" s="22"/>
      <c r="E43" s="304"/>
      <c r="F43" s="22"/>
      <c r="G43" s="38"/>
      <c r="H43" s="17" t="str">
        <f t="shared" si="2"/>
        <v/>
      </c>
    </row>
    <row r="44" spans="2:8">
      <c r="B44" s="50"/>
      <c r="C44" s="14"/>
      <c r="D44" s="22"/>
      <c r="E44" s="304"/>
      <c r="F44" s="22"/>
      <c r="G44" s="38"/>
      <c r="H44" s="17" t="str">
        <f t="shared" si="2"/>
        <v/>
      </c>
    </row>
    <row r="45" spans="2:8">
      <c r="B45" s="50"/>
      <c r="C45" s="14"/>
      <c r="D45" s="22"/>
      <c r="E45" s="304"/>
      <c r="F45" s="22"/>
      <c r="G45" s="38"/>
      <c r="H45" s="17" t="str">
        <f t="shared" si="2"/>
        <v/>
      </c>
    </row>
    <row r="46" spans="2:8">
      <c r="B46" s="50"/>
      <c r="C46" s="14"/>
      <c r="D46" s="22"/>
      <c r="E46" s="304"/>
      <c r="F46" s="22"/>
      <c r="G46" s="38"/>
      <c r="H46" s="17" t="str">
        <f t="shared" si="2"/>
        <v/>
      </c>
    </row>
    <row r="47" spans="2:8">
      <c r="B47" s="50"/>
      <c r="C47" s="14"/>
      <c r="D47" s="22"/>
      <c r="E47" s="304"/>
      <c r="F47" s="22"/>
      <c r="G47" s="38"/>
      <c r="H47" s="17" t="str">
        <f t="shared" si="2"/>
        <v/>
      </c>
    </row>
    <row r="48" spans="2:8">
      <c r="B48" s="50"/>
      <c r="C48" s="14"/>
      <c r="D48" s="22"/>
      <c r="E48" s="304"/>
      <c r="F48" s="22"/>
      <c r="G48" s="38"/>
      <c r="H48" s="17" t="str">
        <f t="shared" si="2"/>
        <v/>
      </c>
    </row>
    <row r="49" spans="2:8">
      <c r="B49" s="50"/>
      <c r="C49" s="14"/>
      <c r="D49" s="22"/>
      <c r="E49" s="304"/>
      <c r="F49" s="22"/>
      <c r="G49" s="38"/>
      <c r="H49" s="17" t="str">
        <f t="shared" si="2"/>
        <v/>
      </c>
    </row>
    <row r="50" spans="2:8">
      <c r="B50" s="50"/>
      <c r="C50" s="14"/>
      <c r="D50" s="22"/>
      <c r="E50" s="304"/>
      <c r="F50" s="22"/>
      <c r="G50" s="38"/>
      <c r="H50" s="17" t="str">
        <f t="shared" si="2"/>
        <v/>
      </c>
    </row>
    <row r="51" spans="2:8">
      <c r="B51" s="50"/>
      <c r="C51" s="14"/>
      <c r="D51" s="22"/>
      <c r="E51" s="304"/>
      <c r="F51" s="22"/>
      <c r="G51" s="38"/>
      <c r="H51" s="17" t="str">
        <f t="shared" si="2"/>
        <v/>
      </c>
    </row>
    <row r="52" spans="2:8">
      <c r="B52" s="50"/>
      <c r="C52" s="14"/>
      <c r="D52" s="22"/>
      <c r="E52" s="304"/>
      <c r="F52" s="22"/>
      <c r="G52" s="38"/>
      <c r="H52" s="17" t="str">
        <f t="shared" si="2"/>
        <v/>
      </c>
    </row>
    <row r="53" spans="2:8">
      <c r="B53" s="50"/>
      <c r="C53" s="14"/>
      <c r="D53" s="22"/>
      <c r="E53" s="304"/>
      <c r="F53" s="22"/>
      <c r="G53" s="38"/>
      <c r="H53" s="17" t="str">
        <f t="shared" si="2"/>
        <v/>
      </c>
    </row>
    <row r="54" spans="2:8">
      <c r="B54" s="50"/>
      <c r="C54" s="14"/>
      <c r="D54" s="22"/>
      <c r="E54" s="304"/>
      <c r="F54" s="22"/>
      <c r="G54" s="38"/>
      <c r="H54" s="17" t="str">
        <f t="shared" si="2"/>
        <v/>
      </c>
    </row>
    <row r="55" spans="2:8">
      <c r="B55" s="50"/>
      <c r="C55" s="14"/>
      <c r="D55" s="22"/>
      <c r="E55" s="22"/>
      <c r="F55" s="22"/>
      <c r="G55" s="38"/>
      <c r="H55" s="17" t="str">
        <f t="shared" si="2"/>
        <v/>
      </c>
    </row>
    <row r="56" spans="2:8">
      <c r="B56" s="50"/>
      <c r="C56" s="14"/>
      <c r="D56" s="22"/>
      <c r="E56" s="22"/>
      <c r="F56" s="22"/>
      <c r="G56" s="38"/>
      <c r="H56" s="17" t="str">
        <f t="shared" si="2"/>
        <v/>
      </c>
    </row>
    <row r="57" spans="2:8">
      <c r="B57" s="50"/>
      <c r="C57" s="14"/>
      <c r="D57" s="22"/>
      <c r="E57" s="37"/>
      <c r="F57" s="22"/>
      <c r="G57" s="38"/>
      <c r="H57" s="17" t="str">
        <f t="shared" si="2"/>
        <v/>
      </c>
    </row>
    <row r="58" spans="2:8">
      <c r="B58" s="50"/>
      <c r="C58" s="14"/>
      <c r="D58" s="22"/>
      <c r="E58" s="118"/>
      <c r="F58" s="22"/>
      <c r="G58" s="38"/>
      <c r="H58" s="17" t="str">
        <f t="shared" si="2"/>
        <v/>
      </c>
    </row>
    <row r="59" spans="2:8">
      <c r="B59" s="50"/>
      <c r="C59" s="14"/>
      <c r="D59" s="22"/>
      <c r="E59" s="121"/>
      <c r="F59" s="22"/>
      <c r="G59" s="38"/>
      <c r="H59" s="17" t="str">
        <f t="shared" si="2"/>
        <v/>
      </c>
    </row>
    <row r="60" spans="2:8">
      <c r="B60" s="50"/>
      <c r="C60" s="14"/>
      <c r="D60" s="22"/>
      <c r="E60" s="118"/>
      <c r="F60" s="22"/>
      <c r="G60" s="38"/>
      <c r="H60" s="17" t="str">
        <f t="shared" si="2"/>
        <v/>
      </c>
    </row>
    <row r="61" spans="2:8">
      <c r="B61" s="50"/>
      <c r="C61" s="14"/>
      <c r="D61" s="22"/>
      <c r="E61" s="121"/>
      <c r="F61" s="22"/>
      <c r="G61" s="38"/>
      <c r="H61" s="17" t="str">
        <f t="shared" si="2"/>
        <v/>
      </c>
    </row>
    <row r="62" spans="2:8">
      <c r="B62" s="50"/>
      <c r="C62" s="14"/>
      <c r="D62" s="22"/>
      <c r="E62" s="4"/>
      <c r="F62" s="22"/>
      <c r="G62" s="38"/>
      <c r="H62" s="17" t="str">
        <f t="shared" si="2"/>
        <v/>
      </c>
    </row>
    <row r="63" spans="2:8">
      <c r="B63" s="50"/>
      <c r="C63" s="14"/>
      <c r="D63" s="22"/>
      <c r="E63" s="4"/>
      <c r="F63" s="22"/>
      <c r="G63" s="38"/>
      <c r="H63" s="17" t="str">
        <f t="shared" si="2"/>
        <v/>
      </c>
    </row>
    <row r="64" spans="2:8">
      <c r="B64" s="50"/>
      <c r="C64" s="14"/>
      <c r="D64" s="22"/>
      <c r="E64" s="22"/>
      <c r="F64" s="22"/>
      <c r="G64" s="38"/>
      <c r="H64" s="17" t="str">
        <f t="shared" si="2"/>
        <v/>
      </c>
    </row>
    <row r="65" spans="2:8">
      <c r="B65" s="50"/>
      <c r="C65" s="14"/>
      <c r="D65" s="22"/>
      <c r="E65" s="22"/>
      <c r="F65" s="22"/>
      <c r="G65" s="38"/>
      <c r="H65" s="17" t="str">
        <f t="shared" si="2"/>
        <v/>
      </c>
    </row>
    <row r="66" spans="2:8" s="28" customFormat="1" ht="24.75" customHeight="1">
      <c r="B66" s="174" t="str">
        <f>$B$9</f>
        <v>C13.7</v>
      </c>
      <c r="C66" s="30" t="s">
        <v>94</v>
      </c>
      <c r="D66" s="31"/>
      <c r="E66" s="455"/>
      <c r="F66" s="32"/>
      <c r="G66" s="31"/>
      <c r="H66" s="33">
        <f>SUM(H12:H65)</f>
        <v>0</v>
      </c>
    </row>
    <row r="67" spans="2:8">
      <c r="E67" s="332"/>
    </row>
    <row r="68" spans="2:8">
      <c r="E68" s="4"/>
    </row>
    <row r="69" spans="2:8">
      <c r="E69" s="4"/>
    </row>
    <row r="70" spans="2:8">
      <c r="E70" s="4"/>
    </row>
    <row r="71" spans="2:8">
      <c r="E71" s="4"/>
    </row>
    <row r="72" spans="2:8">
      <c r="E72" s="4"/>
    </row>
    <row r="73" spans="2:8">
      <c r="E73" s="4"/>
    </row>
    <row r="74" spans="2:8">
      <c r="E74" s="4"/>
    </row>
  </sheetData>
  <mergeCells count="3">
    <mergeCell ref="B4:G6"/>
    <mergeCell ref="H3:H6"/>
    <mergeCell ref="B3:G3"/>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3"/>
  <dimension ref="A1:H73"/>
  <sheetViews>
    <sheetView view="pageBreakPreview" zoomScale="110" zoomScaleNormal="125" zoomScaleSheetLayoutView="110" zoomScalePageLayoutView="125" workbookViewId="0">
      <selection activeCell="C73" sqref="C73:H73"/>
    </sheetView>
  </sheetViews>
  <sheetFormatPr defaultColWidth="6.85546875" defaultRowHeight="12.75"/>
  <cols>
    <col min="1" max="1" width="0.85546875" style="1" customWidth="1"/>
    <col min="2" max="2" width="11.7109375" style="35" customWidth="1"/>
    <col min="3" max="3" width="47.28515625" style="3" customWidth="1"/>
    <col min="4" max="4" width="13.7109375" style="4" customWidth="1"/>
    <col min="5" max="5" width="4.42578125" style="299" customWidth="1"/>
    <col min="6" max="6" width="15.7109375" style="4" customWidth="1"/>
    <col min="7" max="7" width="15.7109375" style="202" customWidth="1"/>
    <col min="8" max="8" width="15.7109375" style="67" customWidth="1"/>
    <col min="9" max="9" width="19" style="1" customWidth="1"/>
    <col min="10" max="16384" width="6.85546875" style="1"/>
  </cols>
  <sheetData>
    <row r="1" spans="1:8">
      <c r="B1" s="2" t="str">
        <f>Client1</f>
        <v>Province of KwaZulu-Natal</v>
      </c>
      <c r="E1" s="4"/>
      <c r="F1" s="672" t="str">
        <f>"Contract No. "&amp;ContractNo</f>
        <v>Contract No. ZNB02213/0000/00/HOD/INF/23/T</v>
      </c>
      <c r="G1" s="672"/>
      <c r="H1" s="672"/>
    </row>
    <row r="2" spans="1:8">
      <c r="B2" s="98" t="str">
        <f>Client2</f>
        <v>Department of Transport</v>
      </c>
      <c r="E2" s="313"/>
    </row>
    <row r="3" spans="1:8">
      <c r="B3" s="79"/>
      <c r="C3" s="79"/>
      <c r="D3" s="80"/>
      <c r="F3" s="80"/>
      <c r="G3" s="203"/>
      <c r="H3" s="273"/>
    </row>
    <row r="4" spans="1:8">
      <c r="B4" s="670" t="s">
        <v>48</v>
      </c>
      <c r="C4" s="671"/>
      <c r="D4" s="671"/>
      <c r="E4" s="671"/>
      <c r="F4" s="671"/>
      <c r="G4" s="671"/>
      <c r="H4" s="705" t="str">
        <f>"CHAPTER "&amp;B9</f>
        <v>CHAPTER C13.8</v>
      </c>
    </row>
    <row r="5" spans="1:8" ht="7.5" customHeight="1">
      <c r="B5" s="663" t="str">
        <f>ContractDescription</f>
        <v>THE CONSTRUCTION OF MKUZE RIVER BRIDGE NO.3801 AT KM 27+440 ON MAIN ROAD P52-3 IN ZULULAND UNDER EMPANGENI REGION.</v>
      </c>
      <c r="C5" s="664"/>
      <c r="D5" s="664"/>
      <c r="E5" s="664"/>
      <c r="F5" s="664"/>
      <c r="G5" s="664"/>
      <c r="H5" s="706"/>
    </row>
    <row r="6" spans="1:8" ht="12.75" customHeight="1">
      <c r="B6" s="663"/>
      <c r="C6" s="664"/>
      <c r="D6" s="664"/>
      <c r="E6" s="664"/>
      <c r="F6" s="664"/>
      <c r="G6" s="664"/>
      <c r="H6" s="706"/>
    </row>
    <row r="7" spans="1:8" ht="7.5" customHeight="1">
      <c r="B7" s="665"/>
      <c r="C7" s="666"/>
      <c r="D7" s="666"/>
      <c r="E7" s="666"/>
      <c r="F7" s="666"/>
      <c r="G7" s="666"/>
      <c r="H7" s="707"/>
    </row>
    <row r="8" spans="1:8" s="9" customFormat="1" ht="24.95" customHeight="1">
      <c r="B8" s="10" t="s">
        <v>49</v>
      </c>
      <c r="C8" s="93" t="s">
        <v>50</v>
      </c>
      <c r="D8" s="93" t="s">
        <v>51</v>
      </c>
      <c r="E8" s="340" t="s">
        <v>52</v>
      </c>
      <c r="F8" s="93" t="s">
        <v>53</v>
      </c>
      <c r="G8" s="653" t="s">
        <v>54</v>
      </c>
      <c r="H8" s="274" t="s">
        <v>55</v>
      </c>
    </row>
    <row r="9" spans="1:8">
      <c r="A9" s="5"/>
      <c r="B9" s="74" t="s">
        <v>1634</v>
      </c>
      <c r="C9" s="708" t="s">
        <v>1635</v>
      </c>
      <c r="D9" s="708"/>
      <c r="E9" s="708"/>
      <c r="F9" s="708"/>
      <c r="G9" s="708"/>
      <c r="H9" s="17" t="str">
        <f t="shared" ref="H9:H40" si="0">IF(D9="","",F9*G9)</f>
        <v/>
      </c>
    </row>
    <row r="10" spans="1:8">
      <c r="A10" s="5"/>
      <c r="B10" s="74"/>
      <c r="C10" s="14"/>
      <c r="D10" s="22"/>
      <c r="E10" s="304"/>
      <c r="F10" s="22"/>
      <c r="G10" s="206"/>
      <c r="H10" s="17" t="str">
        <f t="shared" si="0"/>
        <v/>
      </c>
    </row>
    <row r="11" spans="1:8">
      <c r="A11" s="5"/>
      <c r="B11" s="50" t="s">
        <v>1636</v>
      </c>
      <c r="C11" s="14" t="s">
        <v>1637</v>
      </c>
      <c r="D11" s="22"/>
      <c r="E11" s="304"/>
      <c r="F11" s="22"/>
      <c r="G11" s="206"/>
      <c r="H11" s="17" t="str">
        <f t="shared" si="0"/>
        <v/>
      </c>
    </row>
    <row r="12" spans="1:8">
      <c r="A12" s="5"/>
      <c r="B12" s="50"/>
      <c r="C12" s="14"/>
      <c r="D12" s="22"/>
      <c r="E12" s="304"/>
      <c r="F12" s="22"/>
      <c r="G12" s="206"/>
      <c r="H12" s="17" t="str">
        <f t="shared" si="0"/>
        <v/>
      </c>
    </row>
    <row r="13" spans="1:8">
      <c r="A13" s="5"/>
      <c r="B13" s="50" t="s">
        <v>1638</v>
      </c>
      <c r="C13" s="14" t="s">
        <v>1639</v>
      </c>
      <c r="D13" s="22"/>
      <c r="E13" s="304"/>
      <c r="F13" s="23"/>
      <c r="G13" s="207"/>
      <c r="H13" s="17" t="str">
        <f t="shared" si="0"/>
        <v/>
      </c>
    </row>
    <row r="14" spans="1:8">
      <c r="A14" s="5"/>
      <c r="B14" s="50"/>
      <c r="C14" s="14"/>
      <c r="D14" s="22"/>
      <c r="E14" s="304"/>
      <c r="F14" s="23"/>
      <c r="G14" s="207"/>
      <c r="H14" s="17" t="str">
        <f t="shared" si="0"/>
        <v/>
      </c>
    </row>
    <row r="15" spans="1:8">
      <c r="A15" s="5"/>
      <c r="B15" s="50" t="s">
        <v>1640</v>
      </c>
      <c r="C15" s="14" t="s">
        <v>1641</v>
      </c>
      <c r="D15" s="22" t="s">
        <v>335</v>
      </c>
      <c r="E15" s="304" t="s">
        <v>52</v>
      </c>
      <c r="F15" s="23">
        <v>181</v>
      </c>
      <c r="G15" s="207"/>
      <c r="H15" s="17">
        <f t="shared" si="0"/>
        <v>0</v>
      </c>
    </row>
    <row r="16" spans="1:8">
      <c r="A16" s="5"/>
      <c r="B16" s="50"/>
      <c r="C16" s="14"/>
      <c r="D16" s="22"/>
      <c r="E16" s="304"/>
      <c r="F16" s="23"/>
      <c r="G16" s="207"/>
      <c r="H16" s="17" t="str">
        <f t="shared" si="0"/>
        <v/>
      </c>
    </row>
    <row r="17" spans="1:8">
      <c r="A17" s="5"/>
      <c r="B17" s="50" t="s">
        <v>313</v>
      </c>
      <c r="C17" s="14" t="s">
        <v>1642</v>
      </c>
      <c r="D17" s="22" t="s">
        <v>335</v>
      </c>
      <c r="E17" s="304" t="s">
        <v>52</v>
      </c>
      <c r="F17" s="23">
        <v>181</v>
      </c>
      <c r="G17" s="207"/>
      <c r="H17" s="17">
        <f t="shared" si="0"/>
        <v>0</v>
      </c>
    </row>
    <row r="18" spans="1:8">
      <c r="A18" s="5"/>
      <c r="B18" s="50"/>
      <c r="C18" s="14"/>
      <c r="D18" s="22"/>
      <c r="E18" s="304"/>
      <c r="F18" s="23"/>
      <c r="G18" s="207"/>
      <c r="H18" s="17" t="str">
        <f t="shared" si="0"/>
        <v/>
      </c>
    </row>
    <row r="19" spans="1:8">
      <c r="A19" s="5"/>
      <c r="B19" s="89" t="s">
        <v>321</v>
      </c>
      <c r="C19" s="14" t="s">
        <v>1643</v>
      </c>
      <c r="D19" s="22" t="s">
        <v>335</v>
      </c>
      <c r="E19" s="304" t="s">
        <v>52</v>
      </c>
      <c r="F19" s="23">
        <v>181</v>
      </c>
      <c r="G19" s="207"/>
      <c r="H19" s="17">
        <f t="shared" si="0"/>
        <v>0</v>
      </c>
    </row>
    <row r="20" spans="1:8">
      <c r="A20" s="5"/>
      <c r="B20" s="50"/>
      <c r="C20" s="14"/>
      <c r="D20" s="22"/>
      <c r="E20" s="304"/>
      <c r="F20" s="23"/>
      <c r="G20" s="207"/>
      <c r="H20" s="17"/>
    </row>
    <row r="21" spans="1:8">
      <c r="A21" s="5"/>
      <c r="B21" s="50"/>
      <c r="C21" s="14"/>
      <c r="D21" s="22"/>
      <c r="E21" s="304"/>
      <c r="F21" s="23"/>
      <c r="G21" s="207"/>
      <c r="H21" s="17" t="str">
        <f t="shared" si="0"/>
        <v/>
      </c>
    </row>
    <row r="22" spans="1:8">
      <c r="A22" s="5"/>
      <c r="B22" s="50" t="s">
        <v>1644</v>
      </c>
      <c r="C22" s="14" t="s">
        <v>1645</v>
      </c>
      <c r="D22" s="22" t="s">
        <v>109</v>
      </c>
      <c r="E22" s="304" t="s">
        <v>52</v>
      </c>
      <c r="F22" s="247">
        <v>4</v>
      </c>
      <c r="G22" s="276"/>
      <c r="H22" s="17">
        <f t="shared" si="0"/>
        <v>0</v>
      </c>
    </row>
    <row r="23" spans="1:8">
      <c r="A23" s="5"/>
      <c r="B23" s="50"/>
      <c r="C23" s="14"/>
      <c r="D23" s="22"/>
      <c r="E23" s="304"/>
      <c r="F23" s="23"/>
      <c r="G23" s="207"/>
      <c r="H23" s="17" t="str">
        <f t="shared" si="0"/>
        <v/>
      </c>
    </row>
    <row r="24" spans="1:8">
      <c r="A24" s="5"/>
      <c r="B24" s="50" t="s">
        <v>1646</v>
      </c>
      <c r="C24" s="1" t="s">
        <v>1647</v>
      </c>
      <c r="D24" s="22" t="s">
        <v>109</v>
      </c>
      <c r="E24" s="304" t="s">
        <v>52</v>
      </c>
      <c r="F24" s="247"/>
      <c r="G24" s="276"/>
      <c r="H24" s="245">
        <f t="shared" si="0"/>
        <v>0</v>
      </c>
    </row>
    <row r="25" spans="1:8">
      <c r="A25" s="5"/>
      <c r="B25" s="50"/>
      <c r="C25" s="14"/>
      <c r="D25" s="22"/>
      <c r="E25" s="304"/>
      <c r="F25" s="23"/>
      <c r="G25" s="207"/>
      <c r="H25" s="17" t="str">
        <f t="shared" si="0"/>
        <v/>
      </c>
    </row>
    <row r="26" spans="1:8">
      <c r="A26" s="5"/>
      <c r="B26" s="50" t="s">
        <v>1648</v>
      </c>
      <c r="C26" s="14" t="s">
        <v>1649</v>
      </c>
      <c r="D26" s="22" t="s">
        <v>335</v>
      </c>
      <c r="E26" s="304" t="s">
        <v>52</v>
      </c>
      <c r="F26" s="23">
        <v>181</v>
      </c>
      <c r="G26" s="207"/>
      <c r="H26" s="17">
        <f t="shared" si="0"/>
        <v>0</v>
      </c>
    </row>
    <row r="27" spans="1:8">
      <c r="A27" s="5"/>
      <c r="B27" s="50"/>
      <c r="C27" s="14"/>
      <c r="D27" s="22"/>
      <c r="E27" s="304"/>
      <c r="F27" s="23"/>
      <c r="G27" s="207"/>
      <c r="H27" s="17" t="str">
        <f t="shared" si="0"/>
        <v/>
      </c>
    </row>
    <row r="28" spans="1:8">
      <c r="A28" s="5"/>
      <c r="B28" s="50" t="s">
        <v>1650</v>
      </c>
      <c r="C28" s="14" t="s">
        <v>1651</v>
      </c>
      <c r="D28" s="22" t="s">
        <v>335</v>
      </c>
      <c r="E28" s="304" t="s">
        <v>52</v>
      </c>
      <c r="F28" s="23">
        <v>181</v>
      </c>
      <c r="G28" s="207"/>
      <c r="H28" s="17">
        <f t="shared" si="0"/>
        <v>0</v>
      </c>
    </row>
    <row r="29" spans="1:8">
      <c r="A29" s="5"/>
      <c r="B29" s="50"/>
      <c r="C29" s="14"/>
      <c r="D29" s="22"/>
      <c r="E29" s="304"/>
      <c r="F29" s="23"/>
      <c r="G29" s="209"/>
      <c r="H29" s="17" t="str">
        <f t="shared" si="0"/>
        <v/>
      </c>
    </row>
    <row r="30" spans="1:8">
      <c r="A30" s="5"/>
      <c r="B30" s="50" t="s">
        <v>1652</v>
      </c>
      <c r="C30" s="14" t="s">
        <v>1653</v>
      </c>
      <c r="D30" s="22"/>
      <c r="E30" s="304"/>
      <c r="F30" s="23"/>
      <c r="G30" s="210"/>
      <c r="H30" s="17" t="str">
        <f t="shared" si="0"/>
        <v/>
      </c>
    </row>
    <row r="31" spans="1:8">
      <c r="A31" s="5"/>
      <c r="B31" s="50"/>
      <c r="C31" s="14"/>
      <c r="D31" s="15"/>
      <c r="E31" s="304"/>
      <c r="F31" s="26"/>
      <c r="G31" s="205"/>
      <c r="H31" s="17" t="str">
        <f t="shared" si="0"/>
        <v/>
      </c>
    </row>
    <row r="32" spans="1:8" s="36" customFormat="1">
      <c r="A32" s="67"/>
      <c r="B32" s="50" t="s">
        <v>1654</v>
      </c>
      <c r="C32" s="14" t="s">
        <v>1655</v>
      </c>
      <c r="D32" s="22" t="s">
        <v>335</v>
      </c>
      <c r="E32" s="304" t="s">
        <v>52</v>
      </c>
      <c r="F32" s="249">
        <v>615</v>
      </c>
      <c r="G32" s="626"/>
      <c r="H32" s="17">
        <f t="shared" si="0"/>
        <v>0</v>
      </c>
    </row>
    <row r="33" spans="1:8">
      <c r="A33" s="5"/>
      <c r="B33" s="50"/>
      <c r="C33" s="14"/>
      <c r="D33" s="22"/>
      <c r="E33" s="304"/>
      <c r="F33" s="23"/>
      <c r="G33" s="207"/>
      <c r="H33" s="17" t="str">
        <f t="shared" si="0"/>
        <v/>
      </c>
    </row>
    <row r="34" spans="1:8">
      <c r="A34" s="5"/>
      <c r="B34" s="50" t="s">
        <v>1656</v>
      </c>
      <c r="C34" s="14" t="s">
        <v>1657</v>
      </c>
      <c r="D34" s="22" t="s">
        <v>109</v>
      </c>
      <c r="E34" s="304" t="s">
        <v>52</v>
      </c>
      <c r="F34" s="23">
        <v>66</v>
      </c>
      <c r="G34" s="207"/>
      <c r="H34" s="17">
        <f t="shared" si="0"/>
        <v>0</v>
      </c>
    </row>
    <row r="35" spans="1:8">
      <c r="A35" s="5"/>
      <c r="B35" s="50"/>
      <c r="C35" s="14"/>
      <c r="D35" s="22"/>
      <c r="E35" s="304"/>
      <c r="F35" s="23"/>
      <c r="G35" s="627"/>
      <c r="H35" s="17" t="str">
        <f t="shared" si="0"/>
        <v/>
      </c>
    </row>
    <row r="36" spans="1:8" ht="15" customHeight="1">
      <c r="A36" s="5"/>
      <c r="B36" s="50" t="s">
        <v>1658</v>
      </c>
      <c r="C36" s="14" t="s">
        <v>1659</v>
      </c>
      <c r="D36" s="22"/>
      <c r="E36" s="304" t="s">
        <v>52</v>
      </c>
      <c r="F36" s="23"/>
      <c r="G36" s="627"/>
      <c r="H36" s="17" t="str">
        <f t="shared" si="0"/>
        <v/>
      </c>
    </row>
    <row r="37" spans="1:8" hidden="1">
      <c r="A37" s="5"/>
      <c r="B37" s="50" t="s">
        <v>1660</v>
      </c>
      <c r="C37" s="14" t="s">
        <v>1661</v>
      </c>
      <c r="D37" s="22" t="s">
        <v>109</v>
      </c>
      <c r="E37" s="304" t="s">
        <v>52</v>
      </c>
      <c r="F37" s="22"/>
      <c r="G37" s="627"/>
      <c r="H37" s="17">
        <f t="shared" si="0"/>
        <v>0</v>
      </c>
    </row>
    <row r="38" spans="1:8">
      <c r="A38" s="5"/>
      <c r="B38" s="50"/>
      <c r="C38" s="14"/>
      <c r="D38" s="22"/>
      <c r="E38" s="304"/>
      <c r="F38" s="22"/>
      <c r="G38" s="207"/>
      <c r="H38" s="17" t="str">
        <f t="shared" si="0"/>
        <v/>
      </c>
    </row>
    <row r="39" spans="1:8">
      <c r="A39" s="5"/>
      <c r="B39" s="50" t="s">
        <v>1662</v>
      </c>
      <c r="C39" s="14" t="s">
        <v>1663</v>
      </c>
      <c r="D39" s="22" t="s">
        <v>109</v>
      </c>
      <c r="E39" s="304" t="s">
        <v>52</v>
      </c>
      <c r="F39" s="22">
        <v>2</v>
      </c>
      <c r="G39" s="207"/>
      <c r="H39" s="17">
        <f t="shared" si="0"/>
        <v>0</v>
      </c>
    </row>
    <row r="40" spans="1:8" hidden="1">
      <c r="A40" s="5"/>
      <c r="B40" s="50"/>
      <c r="C40" s="14"/>
      <c r="D40" s="22"/>
      <c r="E40" s="304" t="s">
        <v>52</v>
      </c>
      <c r="F40" s="22"/>
      <c r="G40" s="207"/>
      <c r="H40" s="17" t="str">
        <f t="shared" si="0"/>
        <v/>
      </c>
    </row>
    <row r="41" spans="1:8">
      <c r="A41" s="5"/>
      <c r="B41" s="50"/>
      <c r="C41" s="14"/>
      <c r="D41" s="22"/>
      <c r="E41" s="304"/>
      <c r="F41" s="22"/>
      <c r="G41" s="207"/>
      <c r="H41" s="17" t="str">
        <f t="shared" ref="H41:H64" si="1">IF(D41="","",F41*G41)</f>
        <v/>
      </c>
    </row>
    <row r="42" spans="1:8" ht="25.5">
      <c r="A42" s="5"/>
      <c r="B42" s="50" t="s">
        <v>1664</v>
      </c>
      <c r="C42" s="14" t="s">
        <v>1665</v>
      </c>
      <c r="D42" s="22" t="s">
        <v>109</v>
      </c>
      <c r="E42" s="454" t="s">
        <v>52</v>
      </c>
      <c r="F42" s="22">
        <v>6</v>
      </c>
      <c r="G42" s="207"/>
      <c r="H42" s="17">
        <f t="shared" si="1"/>
        <v>0</v>
      </c>
    </row>
    <row r="43" spans="1:8">
      <c r="A43" s="5"/>
      <c r="B43" s="50"/>
      <c r="C43" s="14"/>
      <c r="D43" s="22"/>
      <c r="E43" s="304"/>
      <c r="F43" s="22"/>
      <c r="G43" s="207"/>
      <c r="H43" s="17" t="str">
        <f t="shared" si="1"/>
        <v/>
      </c>
    </row>
    <row r="44" spans="1:8" ht="25.5" hidden="1">
      <c r="A44" s="5"/>
      <c r="B44" s="50" t="s">
        <v>1666</v>
      </c>
      <c r="C44" s="14" t="s">
        <v>1667</v>
      </c>
      <c r="D44" s="22" t="s">
        <v>109</v>
      </c>
      <c r="E44" s="304" t="s">
        <v>52</v>
      </c>
      <c r="F44" s="22"/>
      <c r="G44" s="207"/>
      <c r="H44" s="17">
        <f t="shared" si="1"/>
        <v>0</v>
      </c>
    </row>
    <row r="45" spans="1:8" hidden="1">
      <c r="A45" s="5"/>
      <c r="B45" s="50"/>
      <c r="C45" s="14"/>
      <c r="D45" s="22"/>
      <c r="E45" s="304" t="s">
        <v>52</v>
      </c>
      <c r="F45" s="22"/>
      <c r="G45" s="276"/>
      <c r="H45" s="17" t="str">
        <f t="shared" si="1"/>
        <v/>
      </c>
    </row>
    <row r="46" spans="1:8">
      <c r="A46" s="5"/>
      <c r="B46" s="50" t="s">
        <v>1668</v>
      </c>
      <c r="C46" s="14" t="s">
        <v>1669</v>
      </c>
      <c r="D46" s="22"/>
      <c r="E46" s="304"/>
      <c r="F46" s="22"/>
      <c r="G46" s="276"/>
      <c r="H46" s="17" t="str">
        <f t="shared" si="1"/>
        <v/>
      </c>
    </row>
    <row r="47" spans="1:8">
      <c r="A47" s="5"/>
      <c r="B47" s="50"/>
      <c r="C47" s="14"/>
      <c r="D47" s="22"/>
      <c r="E47" s="304"/>
      <c r="F47" s="22"/>
      <c r="G47" s="207"/>
      <c r="H47" s="17" t="str">
        <f t="shared" si="1"/>
        <v/>
      </c>
    </row>
    <row r="48" spans="1:8">
      <c r="A48" s="5"/>
      <c r="B48" s="50" t="s">
        <v>1670</v>
      </c>
      <c r="C48" s="14" t="s">
        <v>1671</v>
      </c>
      <c r="D48" s="22"/>
      <c r="E48" s="304"/>
      <c r="F48" s="22"/>
      <c r="G48" s="207"/>
      <c r="H48" s="17" t="str">
        <f t="shared" si="1"/>
        <v/>
      </c>
    </row>
    <row r="49" spans="1:8">
      <c r="A49" s="5"/>
      <c r="B49" s="50"/>
      <c r="C49" s="14"/>
      <c r="D49" s="22"/>
      <c r="E49" s="304"/>
      <c r="F49" s="22"/>
      <c r="G49" s="207"/>
      <c r="H49" s="17" t="str">
        <f t="shared" si="1"/>
        <v/>
      </c>
    </row>
    <row r="50" spans="1:8" ht="19.5" customHeight="1">
      <c r="A50" s="5"/>
      <c r="B50" s="50" t="s">
        <v>311</v>
      </c>
      <c r="C50" s="14" t="s">
        <v>1672</v>
      </c>
      <c r="D50" s="22" t="s">
        <v>335</v>
      </c>
      <c r="E50" s="454" t="s">
        <v>52</v>
      </c>
      <c r="F50" s="22">
        <v>80</v>
      </c>
      <c r="G50" s="207"/>
      <c r="H50" s="17">
        <f t="shared" si="1"/>
        <v>0</v>
      </c>
    </row>
    <row r="51" spans="1:8">
      <c r="A51" s="5"/>
      <c r="B51" s="50"/>
      <c r="C51" s="14"/>
      <c r="D51" s="22"/>
      <c r="E51" s="304"/>
      <c r="F51" s="22"/>
      <c r="G51" s="207"/>
      <c r="H51" s="17"/>
    </row>
    <row r="52" spans="1:8">
      <c r="A52" s="5"/>
      <c r="B52" s="50" t="s">
        <v>1673</v>
      </c>
      <c r="C52" s="14" t="s">
        <v>1674</v>
      </c>
      <c r="D52" s="37"/>
      <c r="E52" s="304"/>
      <c r="F52" s="22"/>
      <c r="G52" s="207"/>
      <c r="H52" s="17" t="str">
        <f t="shared" si="1"/>
        <v/>
      </c>
    </row>
    <row r="53" spans="1:8" hidden="1">
      <c r="A53" s="5"/>
      <c r="B53" s="50"/>
      <c r="C53" s="14"/>
      <c r="D53" s="22"/>
      <c r="E53" s="304" t="s">
        <v>52</v>
      </c>
      <c r="F53" s="37"/>
      <c r="G53" s="207"/>
      <c r="H53" s="17" t="str">
        <f t="shared" si="1"/>
        <v/>
      </c>
    </row>
    <row r="54" spans="1:8" hidden="1">
      <c r="A54" s="5"/>
      <c r="B54" s="50" t="s">
        <v>311</v>
      </c>
      <c r="C54" s="14" t="s">
        <v>1675</v>
      </c>
      <c r="D54" s="37" t="s">
        <v>335</v>
      </c>
      <c r="E54" s="304" t="s">
        <v>52</v>
      </c>
      <c r="F54" s="195"/>
      <c r="G54" s="207"/>
      <c r="H54" s="17">
        <f t="shared" si="1"/>
        <v>0</v>
      </c>
    </row>
    <row r="55" spans="1:8">
      <c r="A55" s="5"/>
      <c r="B55" s="50"/>
      <c r="C55" s="14"/>
      <c r="D55" s="37"/>
      <c r="E55" s="304"/>
      <c r="F55" s="37"/>
      <c r="G55" s="207"/>
      <c r="H55" s="17" t="str">
        <f t="shared" si="1"/>
        <v/>
      </c>
    </row>
    <row r="56" spans="1:8" ht="12.75" customHeight="1">
      <c r="A56" s="5"/>
      <c r="B56" s="50" t="s">
        <v>313</v>
      </c>
      <c r="C56" s="14" t="s">
        <v>1675</v>
      </c>
      <c r="D56" s="22" t="s">
        <v>109</v>
      </c>
      <c r="E56" s="304" t="s">
        <v>52</v>
      </c>
      <c r="F56" s="37">
        <v>16</v>
      </c>
      <c r="G56" s="207"/>
      <c r="H56" s="17">
        <f t="shared" si="1"/>
        <v>0</v>
      </c>
    </row>
    <row r="57" spans="1:8">
      <c r="A57" s="5"/>
      <c r="B57" s="50"/>
      <c r="C57" s="14"/>
      <c r="D57" s="22"/>
      <c r="E57" s="304"/>
      <c r="F57" s="22"/>
      <c r="G57" s="207"/>
      <c r="H57" s="17" t="str">
        <f t="shared" si="1"/>
        <v/>
      </c>
    </row>
    <row r="58" spans="1:8">
      <c r="A58" s="5"/>
      <c r="B58" s="50" t="s">
        <v>1676</v>
      </c>
      <c r="C58" s="14" t="s">
        <v>1677</v>
      </c>
      <c r="D58" s="22" t="s">
        <v>109</v>
      </c>
      <c r="E58" s="304" t="s">
        <v>52</v>
      </c>
      <c r="F58" s="22">
        <v>160</v>
      </c>
      <c r="G58" s="207"/>
      <c r="H58" s="17">
        <f t="shared" si="1"/>
        <v>0</v>
      </c>
    </row>
    <row r="59" spans="1:8">
      <c r="A59" s="5"/>
      <c r="B59" s="50"/>
      <c r="C59" s="14"/>
      <c r="D59" s="22"/>
      <c r="E59" s="304"/>
      <c r="F59" s="22"/>
      <c r="G59" s="207"/>
      <c r="H59" s="17" t="str">
        <f t="shared" si="1"/>
        <v/>
      </c>
    </row>
    <row r="60" spans="1:8" ht="25.5">
      <c r="A60" s="5"/>
      <c r="B60" s="50" t="s">
        <v>1678</v>
      </c>
      <c r="C60" s="14" t="s">
        <v>1679</v>
      </c>
      <c r="D60" s="22" t="s">
        <v>93</v>
      </c>
      <c r="E60" s="454" t="s">
        <v>52</v>
      </c>
      <c r="F60" s="22">
        <v>150</v>
      </c>
      <c r="G60" s="207"/>
      <c r="H60" s="17">
        <f t="shared" si="1"/>
        <v>0</v>
      </c>
    </row>
    <row r="61" spans="1:8">
      <c r="A61" s="5"/>
      <c r="B61" s="50"/>
      <c r="C61" s="14"/>
      <c r="D61" s="22"/>
      <c r="E61" s="304"/>
      <c r="F61" s="22"/>
      <c r="G61" s="207"/>
      <c r="H61" s="17" t="str">
        <f t="shared" si="1"/>
        <v/>
      </c>
    </row>
    <row r="62" spans="1:8" ht="12.75" hidden="1" customHeight="1">
      <c r="A62" s="5"/>
      <c r="B62" s="223" t="s">
        <v>1680</v>
      </c>
      <c r="C62" s="14" t="s">
        <v>1681</v>
      </c>
      <c r="D62" s="22" t="s">
        <v>335</v>
      </c>
      <c r="E62" s="304" t="s">
        <v>52</v>
      </c>
      <c r="F62" s="22"/>
      <c r="G62" s="207"/>
      <c r="H62" s="17">
        <f t="shared" si="1"/>
        <v>0</v>
      </c>
    </row>
    <row r="63" spans="1:8" ht="12.75" hidden="1" customHeight="1">
      <c r="A63" s="5"/>
      <c r="B63" s="223"/>
      <c r="C63" s="14"/>
      <c r="D63" s="22"/>
      <c r="E63" s="304" t="s">
        <v>52</v>
      </c>
      <c r="F63" s="22"/>
      <c r="G63" s="207"/>
      <c r="H63" s="17" t="str">
        <f t="shared" si="1"/>
        <v/>
      </c>
    </row>
    <row r="64" spans="1:8" ht="12.75" hidden="1" customHeight="1">
      <c r="A64" s="5"/>
      <c r="B64" s="50"/>
      <c r="C64" s="14"/>
      <c r="D64" s="22"/>
      <c r="E64" s="304" t="s">
        <v>52</v>
      </c>
      <c r="F64" s="22"/>
      <c r="G64" s="207"/>
      <c r="H64" s="17" t="str">
        <f t="shared" si="1"/>
        <v/>
      </c>
    </row>
    <row r="65" spans="1:8" hidden="1">
      <c r="A65" s="5"/>
      <c r="B65" s="50"/>
      <c r="C65" s="14"/>
      <c r="D65" s="22"/>
      <c r="E65" s="304" t="s">
        <v>52</v>
      </c>
      <c r="F65" s="22"/>
      <c r="G65" s="276"/>
      <c r="H65" s="245" t="str">
        <f>IF(D65="","",F65*G65)</f>
        <v/>
      </c>
    </row>
    <row r="66" spans="1:8" ht="38.25">
      <c r="A66" s="5"/>
      <c r="B66" s="50" t="s">
        <v>1682</v>
      </c>
      <c r="C66" s="14" t="s">
        <v>1683</v>
      </c>
      <c r="D66" s="22" t="s">
        <v>335</v>
      </c>
      <c r="E66" s="454" t="s">
        <v>52</v>
      </c>
      <c r="F66" s="195">
        <v>80</v>
      </c>
      <c r="G66" s="276"/>
      <c r="H66" s="245">
        <f>IF(D66="","",F66*G66)</f>
        <v>0</v>
      </c>
    </row>
    <row r="67" spans="1:8" hidden="1">
      <c r="A67" s="5"/>
      <c r="B67" s="50"/>
      <c r="C67" s="14"/>
      <c r="D67" s="22"/>
      <c r="E67" s="304" t="s">
        <v>52</v>
      </c>
      <c r="F67" s="22"/>
      <c r="G67" s="276"/>
      <c r="H67" s="245" t="str">
        <f>IF(D67="","",F67*G67)</f>
        <v/>
      </c>
    </row>
    <row r="68" spans="1:8">
      <c r="A68" s="5"/>
      <c r="B68" s="50"/>
      <c r="C68" s="14"/>
      <c r="D68" s="22"/>
      <c r="E68" s="304"/>
      <c r="F68" s="22"/>
      <c r="G68" s="207"/>
      <c r="H68" s="245" t="str">
        <f>IF(D68="","",F68*G68)</f>
        <v/>
      </c>
    </row>
    <row r="69" spans="1:8" ht="38.25">
      <c r="A69" s="5"/>
      <c r="B69" s="50" t="s">
        <v>1684</v>
      </c>
      <c r="C69" s="14" t="s">
        <v>1685</v>
      </c>
      <c r="D69" s="22" t="s">
        <v>335</v>
      </c>
      <c r="E69" s="454" t="s">
        <v>52</v>
      </c>
      <c r="F69" s="22">
        <v>30</v>
      </c>
      <c r="G69" s="207"/>
      <c r="H69" s="245">
        <f>IF(D69="","",F69*G69)</f>
        <v>0</v>
      </c>
    </row>
    <row r="70" spans="1:8">
      <c r="A70" s="5"/>
      <c r="B70" s="50"/>
      <c r="C70" s="14"/>
      <c r="D70" s="22"/>
      <c r="E70" s="22"/>
      <c r="F70" s="22"/>
      <c r="G70" s="207"/>
      <c r="H70" s="17"/>
    </row>
    <row r="71" spans="1:8">
      <c r="A71" s="5"/>
      <c r="B71" s="50"/>
      <c r="C71" s="14"/>
      <c r="D71" s="22"/>
      <c r="E71" s="22"/>
      <c r="F71" s="22"/>
      <c r="G71" s="207"/>
      <c r="H71" s="17"/>
    </row>
    <row r="72" spans="1:8">
      <c r="A72" s="5"/>
      <c r="B72" s="50"/>
      <c r="C72" s="14"/>
      <c r="D72" s="22"/>
      <c r="E72" s="22"/>
      <c r="F72" s="22"/>
      <c r="G72" s="207"/>
      <c r="H72" s="17" t="str">
        <f>IF(D72="","",F72*G72)</f>
        <v/>
      </c>
    </row>
    <row r="73" spans="1:8" s="28" customFormat="1" ht="19.5" customHeight="1">
      <c r="B73" s="151" t="str">
        <f>$B$9</f>
        <v>C13.8</v>
      </c>
      <c r="C73" s="657" t="s">
        <v>80</v>
      </c>
      <c r="D73" s="31"/>
      <c r="E73" s="104"/>
      <c r="F73" s="32"/>
      <c r="G73" s="212"/>
      <c r="H73" s="275">
        <f>SUM(H9:H72)</f>
        <v>0</v>
      </c>
    </row>
  </sheetData>
  <mergeCells count="5">
    <mergeCell ref="F1:H1"/>
    <mergeCell ref="B5:G7"/>
    <mergeCell ref="H4:H7"/>
    <mergeCell ref="B4:G4"/>
    <mergeCell ref="C9:G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C00000"/>
    <pageSetUpPr fitToPage="1"/>
  </sheetPr>
  <dimension ref="B1:H538"/>
  <sheetViews>
    <sheetView view="pageBreakPreview" topLeftCell="A513"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91" customWidth="1"/>
    <col min="3" max="3" width="45.7109375" style="54"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6" t="str">
        <f>Client1</f>
        <v>Province of KwaZulu-Natal</v>
      </c>
      <c r="E1" s="672" t="str">
        <f>"Contract No. "&amp;ContractNo</f>
        <v>Contract No. ZNB02213/0000/00/HOD/INF/23/T</v>
      </c>
      <c r="F1" s="672"/>
      <c r="G1" s="672"/>
    </row>
    <row r="2" spans="2:8">
      <c r="B2" s="101" t="str">
        <f>Client2</f>
        <v>Department of Transport</v>
      </c>
    </row>
    <row r="3" spans="2:8">
      <c r="B3" s="99"/>
      <c r="C3" s="100"/>
      <c r="D3" s="80"/>
      <c r="E3" s="80"/>
      <c r="F3" s="81"/>
      <c r="G3" s="99"/>
    </row>
    <row r="4" spans="2:8">
      <c r="B4" s="670" t="s">
        <v>148</v>
      </c>
      <c r="C4" s="671"/>
      <c r="D4" s="671"/>
      <c r="E4" s="671"/>
      <c r="F4" s="671"/>
      <c r="G4" s="667" t="str">
        <f>"CHAPTER "&amp;B10</f>
        <v>CHAPTER C5.5</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88" t="s">
        <v>49</v>
      </c>
      <c r="C8" s="11" t="s">
        <v>50</v>
      </c>
      <c r="D8" s="11" t="s">
        <v>51</v>
      </c>
      <c r="E8" s="11" t="s">
        <v>53</v>
      </c>
      <c r="F8" s="11" t="s">
        <v>54</v>
      </c>
      <c r="G8" s="11" t="s">
        <v>55</v>
      </c>
      <c r="H8" s="12"/>
    </row>
    <row r="9" spans="2:8">
      <c r="B9" s="50"/>
      <c r="C9" s="14"/>
      <c r="D9" s="15"/>
      <c r="E9" s="15"/>
      <c r="F9" s="16"/>
      <c r="G9" s="25" t="str">
        <f t="shared" ref="G9:G40" si="0">IF(D9="","",E9*F9)</f>
        <v/>
      </c>
      <c r="H9" s="18"/>
    </row>
    <row r="10" spans="2:8">
      <c r="B10" s="74" t="s">
        <v>1686</v>
      </c>
      <c r="C10" s="20" t="s">
        <v>1687</v>
      </c>
      <c r="D10" s="22"/>
      <c r="E10" s="22"/>
      <c r="F10" s="40"/>
      <c r="G10" s="25" t="str">
        <f t="shared" si="0"/>
        <v/>
      </c>
      <c r="H10" s="41"/>
    </row>
    <row r="11" spans="2:8">
      <c r="B11" s="50"/>
      <c r="C11" s="14"/>
      <c r="D11" s="22"/>
      <c r="E11" s="22"/>
      <c r="F11" s="40"/>
      <c r="G11" s="25" t="str">
        <f t="shared" si="0"/>
        <v/>
      </c>
      <c r="H11" s="41"/>
    </row>
    <row r="12" spans="2:8" ht="25.5">
      <c r="B12" s="74" t="s">
        <v>1688</v>
      </c>
      <c r="C12" s="20" t="s">
        <v>1689</v>
      </c>
      <c r="D12" s="22" t="s">
        <v>109</v>
      </c>
      <c r="E12" s="22"/>
      <c r="F12" s="40"/>
      <c r="G12" s="25">
        <f t="shared" si="0"/>
        <v>0</v>
      </c>
      <c r="H12" s="41"/>
    </row>
    <row r="13" spans="2:8">
      <c r="B13" s="50"/>
      <c r="C13" s="14"/>
      <c r="D13" s="22"/>
      <c r="E13" s="22"/>
      <c r="F13" s="40"/>
      <c r="G13" s="25" t="str">
        <f t="shared" si="0"/>
        <v/>
      </c>
      <c r="H13" s="41"/>
    </row>
    <row r="14" spans="2:8">
      <c r="B14" s="50" t="s">
        <v>1690</v>
      </c>
      <c r="C14" s="14" t="s">
        <v>1691</v>
      </c>
      <c r="D14" s="22"/>
      <c r="E14" s="23"/>
      <c r="F14" s="24"/>
      <c r="G14" s="25" t="str">
        <f t="shared" si="0"/>
        <v/>
      </c>
      <c r="H14" s="42"/>
    </row>
    <row r="15" spans="2:8">
      <c r="B15" s="50"/>
      <c r="C15" s="14"/>
      <c r="D15" s="22"/>
      <c r="E15" s="23"/>
      <c r="F15" s="24"/>
      <c r="G15" s="25" t="str">
        <f t="shared" si="0"/>
        <v/>
      </c>
      <c r="H15" s="42"/>
    </row>
    <row r="16" spans="2:8">
      <c r="B16" s="50" t="s">
        <v>1692</v>
      </c>
      <c r="C16" s="14" t="s">
        <v>1693</v>
      </c>
      <c r="D16" s="22"/>
      <c r="E16" s="23"/>
      <c r="F16" s="24"/>
      <c r="G16" s="25" t="str">
        <f t="shared" si="0"/>
        <v/>
      </c>
      <c r="H16" s="42"/>
    </row>
    <row r="17" spans="2:8">
      <c r="B17" s="50"/>
      <c r="C17" s="14"/>
      <c r="D17" s="22"/>
      <c r="E17" s="23"/>
      <c r="F17" s="24"/>
      <c r="G17" s="25" t="str">
        <f t="shared" si="0"/>
        <v/>
      </c>
      <c r="H17" s="42"/>
    </row>
    <row r="18" spans="2:8">
      <c r="B18" s="50" t="s">
        <v>311</v>
      </c>
      <c r="C18" s="14" t="s">
        <v>1694</v>
      </c>
      <c r="D18" s="22" t="s">
        <v>275</v>
      </c>
      <c r="E18" s="23"/>
      <c r="F18" s="40"/>
      <c r="G18" s="25">
        <f t="shared" si="0"/>
        <v>0</v>
      </c>
      <c r="H18" s="41"/>
    </row>
    <row r="19" spans="2:8">
      <c r="B19" s="50"/>
      <c r="C19" s="14"/>
      <c r="D19" s="22"/>
      <c r="E19" s="23"/>
      <c r="F19" s="40"/>
      <c r="G19" s="25" t="str">
        <f t="shared" si="0"/>
        <v/>
      </c>
      <c r="H19" s="41"/>
    </row>
    <row r="20" spans="2:8">
      <c r="B20" s="50" t="s">
        <v>313</v>
      </c>
      <c r="C20" s="14" t="s">
        <v>1694</v>
      </c>
      <c r="D20" s="22" t="s">
        <v>275</v>
      </c>
      <c r="E20" s="23"/>
      <c r="F20" s="43"/>
      <c r="G20" s="25">
        <f t="shared" si="0"/>
        <v>0</v>
      </c>
      <c r="H20" s="41"/>
    </row>
    <row r="21" spans="2:8">
      <c r="B21" s="50"/>
      <c r="C21" s="14"/>
      <c r="D21" s="22"/>
      <c r="E21" s="23"/>
      <c r="F21" s="43"/>
      <c r="G21" s="25" t="str">
        <f t="shared" si="0"/>
        <v/>
      </c>
      <c r="H21" s="41"/>
    </row>
    <row r="22" spans="2:8">
      <c r="B22" s="50" t="s">
        <v>321</v>
      </c>
      <c r="C22" s="14" t="s">
        <v>1695</v>
      </c>
      <c r="D22" s="22" t="s">
        <v>275</v>
      </c>
      <c r="E22" s="23"/>
      <c r="F22" s="40"/>
      <c r="G22" s="25">
        <f t="shared" si="0"/>
        <v>0</v>
      </c>
      <c r="H22" s="44"/>
    </row>
    <row r="23" spans="2:8">
      <c r="B23" s="50"/>
      <c r="C23" s="14"/>
      <c r="D23" s="22"/>
      <c r="E23" s="23"/>
      <c r="F23" s="45"/>
      <c r="G23" s="25" t="str">
        <f t="shared" si="0"/>
        <v/>
      </c>
    </row>
    <row r="24" spans="2:8">
      <c r="B24" s="50" t="s">
        <v>1696</v>
      </c>
      <c r="C24" s="14" t="s">
        <v>1697</v>
      </c>
      <c r="D24" s="22"/>
      <c r="E24" s="23"/>
      <c r="F24" s="45"/>
      <c r="G24" s="25" t="str">
        <f t="shared" si="0"/>
        <v/>
      </c>
    </row>
    <row r="25" spans="2:8">
      <c r="B25" s="50"/>
      <c r="C25" s="14"/>
      <c r="D25" s="22"/>
      <c r="E25" s="23"/>
      <c r="F25" s="38"/>
      <c r="G25" s="25" t="str">
        <f t="shared" si="0"/>
        <v/>
      </c>
    </row>
    <row r="26" spans="2:8">
      <c r="B26" s="50" t="s">
        <v>311</v>
      </c>
      <c r="C26" s="14" t="s">
        <v>1694</v>
      </c>
      <c r="D26" s="22" t="s">
        <v>275</v>
      </c>
      <c r="E26" s="23"/>
      <c r="F26" s="45"/>
      <c r="G26" s="25">
        <f t="shared" si="0"/>
        <v>0</v>
      </c>
    </row>
    <row r="27" spans="2:8">
      <c r="B27" s="50"/>
      <c r="C27" s="14"/>
      <c r="D27" s="22"/>
      <c r="E27" s="23"/>
      <c r="F27" s="45"/>
      <c r="G27" s="25" t="str">
        <f t="shared" si="0"/>
        <v/>
      </c>
    </row>
    <row r="28" spans="2:8">
      <c r="B28" s="50" t="s">
        <v>313</v>
      </c>
      <c r="C28" s="14" t="s">
        <v>1694</v>
      </c>
      <c r="D28" s="22" t="s">
        <v>275</v>
      </c>
      <c r="E28" s="23"/>
      <c r="F28" s="43"/>
      <c r="G28" s="25">
        <f t="shared" si="0"/>
        <v>0</v>
      </c>
    </row>
    <row r="29" spans="2:8">
      <c r="B29" s="50"/>
      <c r="C29" s="14"/>
      <c r="D29" s="22"/>
      <c r="E29" s="23"/>
      <c r="F29" s="43"/>
      <c r="G29" s="25" t="str">
        <f t="shared" si="0"/>
        <v/>
      </c>
    </row>
    <row r="30" spans="2:8">
      <c r="B30" s="50" t="s">
        <v>321</v>
      </c>
      <c r="C30" s="14" t="s">
        <v>1695</v>
      </c>
      <c r="D30" s="22" t="s">
        <v>275</v>
      </c>
      <c r="E30" s="23"/>
      <c r="F30" s="45"/>
      <c r="G30" s="25">
        <f t="shared" si="0"/>
        <v>0</v>
      </c>
    </row>
    <row r="31" spans="2:8">
      <c r="B31" s="50"/>
      <c r="C31" s="14"/>
      <c r="D31" s="22"/>
      <c r="E31" s="23"/>
      <c r="F31" s="40"/>
      <c r="G31" s="25" t="str">
        <f t="shared" si="0"/>
        <v/>
      </c>
      <c r="H31" s="41"/>
    </row>
    <row r="32" spans="2:8" ht="25.5">
      <c r="B32" s="50" t="s">
        <v>1698</v>
      </c>
      <c r="C32" s="14" t="s">
        <v>1699</v>
      </c>
      <c r="D32" s="22" t="s">
        <v>109</v>
      </c>
      <c r="E32" s="23"/>
      <c r="F32" s="40"/>
      <c r="G32" s="25">
        <f t="shared" si="0"/>
        <v>0</v>
      </c>
      <c r="H32" s="41"/>
    </row>
    <row r="33" spans="2:8">
      <c r="B33" s="50"/>
      <c r="C33" s="14"/>
      <c r="D33" s="22"/>
      <c r="E33" s="23"/>
      <c r="F33" s="38"/>
      <c r="G33" s="25" t="str">
        <f t="shared" si="0"/>
        <v/>
      </c>
      <c r="H33" s="42"/>
    </row>
    <row r="34" spans="2:8">
      <c r="B34" s="50" t="s">
        <v>1700</v>
      </c>
      <c r="C34" s="14" t="s">
        <v>1701</v>
      </c>
      <c r="D34" s="22" t="s">
        <v>109</v>
      </c>
      <c r="E34" s="26"/>
      <c r="F34" s="27"/>
      <c r="G34" s="25">
        <f t="shared" si="0"/>
        <v>0</v>
      </c>
      <c r="H34" s="18"/>
    </row>
    <row r="35" spans="2:8" s="36" customFormat="1">
      <c r="B35" s="50"/>
      <c r="C35" s="14"/>
      <c r="D35" s="15"/>
      <c r="E35" s="26"/>
      <c r="F35" s="27"/>
      <c r="G35" s="25" t="str">
        <f t="shared" si="0"/>
        <v/>
      </c>
      <c r="H35" s="18"/>
    </row>
    <row r="36" spans="2:8" ht="14.25">
      <c r="B36" s="50" t="s">
        <v>1702</v>
      </c>
      <c r="C36" s="14" t="s">
        <v>1703</v>
      </c>
      <c r="D36" s="22" t="s">
        <v>381</v>
      </c>
      <c r="E36" s="23"/>
      <c r="F36" s="38"/>
      <c r="G36" s="25">
        <f t="shared" si="0"/>
        <v>0</v>
      </c>
      <c r="H36" s="42"/>
    </row>
    <row r="37" spans="2:8">
      <c r="B37" s="50"/>
      <c r="C37" s="14"/>
      <c r="D37" s="22"/>
      <c r="E37" s="23"/>
      <c r="F37" s="38"/>
      <c r="G37" s="25" t="str">
        <f t="shared" si="0"/>
        <v/>
      </c>
      <c r="H37" s="42"/>
    </row>
    <row r="38" spans="2:8" ht="25.5">
      <c r="B38" s="50" t="s">
        <v>1704</v>
      </c>
      <c r="C38" s="14" t="s">
        <v>1705</v>
      </c>
      <c r="D38" s="22" t="s">
        <v>381</v>
      </c>
      <c r="E38" s="23"/>
      <c r="F38" s="47"/>
      <c r="G38" s="25">
        <f t="shared" si="0"/>
        <v>0</v>
      </c>
      <c r="H38" s="41"/>
    </row>
    <row r="39" spans="2:8">
      <c r="B39" s="50"/>
      <c r="C39" s="14"/>
      <c r="D39" s="22"/>
      <c r="E39" s="23"/>
      <c r="F39" s="47"/>
      <c r="G39" s="25" t="str">
        <f t="shared" si="0"/>
        <v/>
      </c>
      <c r="H39" s="41"/>
    </row>
    <row r="40" spans="2:8">
      <c r="B40" s="50" t="s">
        <v>1706</v>
      </c>
      <c r="C40" s="14" t="s">
        <v>1707</v>
      </c>
      <c r="D40" s="22"/>
      <c r="E40" s="23"/>
      <c r="F40" s="43"/>
      <c r="G40" s="25" t="str">
        <f t="shared" si="0"/>
        <v/>
      </c>
      <c r="H40" s="41"/>
    </row>
    <row r="41" spans="2:8">
      <c r="B41" s="50"/>
      <c r="C41" s="14"/>
      <c r="D41" s="22"/>
      <c r="E41" s="23"/>
      <c r="F41" s="43"/>
      <c r="G41" s="25" t="str">
        <f t="shared" ref="G41:G60" si="1">IF(D41="","",E41*F41)</f>
        <v/>
      </c>
      <c r="H41" s="41"/>
    </row>
    <row r="42" spans="2:8" ht="25.5">
      <c r="B42" s="50" t="s">
        <v>1708</v>
      </c>
      <c r="C42" s="14" t="s">
        <v>1709</v>
      </c>
      <c r="D42" s="22" t="s">
        <v>93</v>
      </c>
      <c r="E42" s="22"/>
      <c r="F42" s="40"/>
      <c r="G42" s="25">
        <f t="shared" si="1"/>
        <v>0</v>
      </c>
      <c r="H42" s="41"/>
    </row>
    <row r="43" spans="2:8">
      <c r="B43" s="50"/>
      <c r="C43" s="14"/>
      <c r="D43" s="22"/>
      <c r="E43" s="22"/>
      <c r="F43" s="40"/>
      <c r="G43" s="25" t="str">
        <f t="shared" si="1"/>
        <v/>
      </c>
      <c r="H43" s="41"/>
    </row>
    <row r="44" spans="2:8" ht="25.5">
      <c r="B44" s="50" t="s">
        <v>1710</v>
      </c>
      <c r="C44" s="14" t="s">
        <v>1711</v>
      </c>
      <c r="D44" s="22" t="s">
        <v>93</v>
      </c>
      <c r="E44" s="22"/>
      <c r="F44" s="38"/>
      <c r="G44" s="25">
        <f t="shared" si="1"/>
        <v>0</v>
      </c>
      <c r="H44" s="41"/>
    </row>
    <row r="45" spans="2:8">
      <c r="B45" s="50"/>
      <c r="C45" s="14"/>
      <c r="D45" s="22"/>
      <c r="E45" s="22"/>
      <c r="F45" s="38"/>
      <c r="G45" s="25" t="str">
        <f t="shared" si="1"/>
        <v/>
      </c>
      <c r="H45" s="41"/>
    </row>
    <row r="46" spans="2:8">
      <c r="B46" s="50" t="s">
        <v>1712</v>
      </c>
      <c r="C46" s="14" t="s">
        <v>1713</v>
      </c>
      <c r="D46" s="22"/>
      <c r="E46" s="22"/>
      <c r="F46" s="38"/>
      <c r="G46" s="25" t="str">
        <f t="shared" si="1"/>
        <v/>
      </c>
      <c r="H46" s="41"/>
    </row>
    <row r="47" spans="2:8">
      <c r="B47" s="50"/>
      <c r="C47" s="14"/>
      <c r="D47" s="22"/>
      <c r="E47" s="22"/>
      <c r="F47" s="38"/>
      <c r="G47" s="25" t="str">
        <f t="shared" si="1"/>
        <v/>
      </c>
      <c r="H47" s="41"/>
    </row>
    <row r="48" spans="2:8" ht="14.25">
      <c r="B48" s="50" t="s">
        <v>1714</v>
      </c>
      <c r="C48" s="14" t="s">
        <v>1715</v>
      </c>
      <c r="D48" s="22" t="s">
        <v>381</v>
      </c>
      <c r="E48" s="22"/>
      <c r="F48" s="38"/>
      <c r="G48" s="25">
        <f t="shared" si="1"/>
        <v>0</v>
      </c>
      <c r="H48" s="41"/>
    </row>
    <row r="49" spans="2:8">
      <c r="B49" s="50"/>
      <c r="C49" s="14"/>
      <c r="D49" s="22"/>
      <c r="E49" s="22"/>
      <c r="F49" s="38"/>
      <c r="G49" s="25" t="str">
        <f t="shared" si="1"/>
        <v/>
      </c>
      <c r="H49" s="41"/>
    </row>
    <row r="50" spans="2:8" ht="14.25">
      <c r="B50" s="50" t="s">
        <v>1716</v>
      </c>
      <c r="C50" s="14" t="s">
        <v>1717</v>
      </c>
      <c r="D50" s="22" t="s">
        <v>381</v>
      </c>
      <c r="E50" s="22"/>
      <c r="F50" s="38"/>
      <c r="G50" s="25">
        <f t="shared" si="1"/>
        <v>0</v>
      </c>
      <c r="H50" s="41"/>
    </row>
    <row r="51" spans="2:8">
      <c r="B51" s="50"/>
      <c r="C51" s="14"/>
      <c r="D51" s="22"/>
      <c r="E51" s="22"/>
      <c r="F51" s="38"/>
      <c r="G51" s="25" t="str">
        <f t="shared" si="1"/>
        <v/>
      </c>
      <c r="H51" s="41"/>
    </row>
    <row r="52" spans="2:8" ht="14.25">
      <c r="B52" s="50" t="s">
        <v>1718</v>
      </c>
      <c r="C52" s="14" t="s">
        <v>1719</v>
      </c>
      <c r="D52" s="22" t="s">
        <v>381</v>
      </c>
      <c r="E52" s="22"/>
      <c r="F52" s="48"/>
      <c r="G52" s="25">
        <f t="shared" si="1"/>
        <v>0</v>
      </c>
      <c r="H52" s="41"/>
    </row>
    <row r="53" spans="2:8">
      <c r="B53" s="89"/>
      <c r="C53" s="14"/>
      <c r="D53" s="22"/>
      <c r="E53" s="22"/>
      <c r="F53" s="48"/>
      <c r="G53" s="25" t="str">
        <f t="shared" si="1"/>
        <v/>
      </c>
      <c r="H53" s="41"/>
    </row>
    <row r="54" spans="2:8" ht="14.25">
      <c r="B54" s="50" t="s">
        <v>1720</v>
      </c>
      <c r="C54" s="14" t="s">
        <v>1721</v>
      </c>
      <c r="D54" s="22" t="s">
        <v>381</v>
      </c>
      <c r="E54" s="22"/>
      <c r="F54" s="38"/>
      <c r="G54" s="25">
        <f t="shared" si="1"/>
        <v>0</v>
      </c>
      <c r="H54" s="41"/>
    </row>
    <row r="55" spans="2:8">
      <c r="B55" s="50"/>
      <c r="C55" s="14"/>
      <c r="D55" s="22"/>
      <c r="E55" s="22"/>
      <c r="F55" s="38"/>
      <c r="G55" s="25" t="str">
        <f t="shared" si="1"/>
        <v/>
      </c>
      <c r="H55" s="41"/>
    </row>
    <row r="56" spans="2:8" ht="14.25">
      <c r="B56" s="50" t="s">
        <v>1722</v>
      </c>
      <c r="C56" s="14" t="s">
        <v>1723</v>
      </c>
      <c r="D56" s="22" t="s">
        <v>381</v>
      </c>
      <c r="E56" s="22"/>
      <c r="F56" s="38"/>
      <c r="G56" s="25">
        <f t="shared" si="1"/>
        <v>0</v>
      </c>
      <c r="H56" s="41"/>
    </row>
    <row r="57" spans="2:8">
      <c r="B57" s="50"/>
      <c r="C57" s="14"/>
      <c r="D57" s="22"/>
      <c r="E57" s="22"/>
      <c r="F57" s="38"/>
      <c r="G57" s="25" t="str">
        <f t="shared" si="1"/>
        <v/>
      </c>
      <c r="H57" s="41"/>
    </row>
    <row r="58" spans="2:8" ht="25.5">
      <c r="B58" s="50" t="s">
        <v>1724</v>
      </c>
      <c r="C58" s="14" t="s">
        <v>1725</v>
      </c>
      <c r="D58" s="22"/>
      <c r="E58" s="22"/>
      <c r="F58" s="38"/>
      <c r="G58" s="25" t="str">
        <f t="shared" si="1"/>
        <v/>
      </c>
      <c r="H58" s="41"/>
    </row>
    <row r="59" spans="2:8">
      <c r="B59" s="50"/>
      <c r="C59" s="14"/>
      <c r="D59" s="22"/>
      <c r="E59" s="22"/>
      <c r="F59" s="38"/>
      <c r="G59" s="25" t="str">
        <f t="shared" si="1"/>
        <v/>
      </c>
      <c r="H59" s="41"/>
    </row>
    <row r="60" spans="2:8" ht="14.25">
      <c r="B60" s="50" t="s">
        <v>1726</v>
      </c>
      <c r="C60" s="14" t="s">
        <v>1727</v>
      </c>
      <c r="D60" s="22" t="s">
        <v>93</v>
      </c>
      <c r="E60" s="37"/>
      <c r="F60" s="38"/>
      <c r="G60" s="25">
        <f t="shared" si="1"/>
        <v>0</v>
      </c>
    </row>
    <row r="61" spans="2:8">
      <c r="B61" s="50"/>
      <c r="C61" s="14"/>
      <c r="D61" s="22"/>
      <c r="E61" s="37"/>
      <c r="F61" s="38"/>
      <c r="G61" s="25"/>
    </row>
    <row r="62" spans="2:8" ht="14.25">
      <c r="B62" s="50" t="s">
        <v>1728</v>
      </c>
      <c r="C62" s="14" t="s">
        <v>1729</v>
      </c>
      <c r="D62" s="22" t="s">
        <v>93</v>
      </c>
      <c r="E62" s="22"/>
      <c r="F62" s="38"/>
      <c r="G62" s="25">
        <f>IF(D62="","",E62*F62)</f>
        <v>0</v>
      </c>
      <c r="H62" s="41"/>
    </row>
    <row r="63" spans="2:8">
      <c r="B63" s="50"/>
      <c r="C63" s="148"/>
      <c r="D63" s="22"/>
      <c r="E63" s="22"/>
      <c r="F63" s="38"/>
      <c r="G63" s="25"/>
      <c r="H63" s="41"/>
    </row>
    <row r="64" spans="2:8" ht="14.25">
      <c r="B64" s="50" t="s">
        <v>1730</v>
      </c>
      <c r="C64" s="148" t="s">
        <v>1731</v>
      </c>
      <c r="D64" s="22" t="s">
        <v>93</v>
      </c>
      <c r="E64" s="37"/>
      <c r="F64" s="38"/>
      <c r="G64" s="25">
        <f>IF(D64="","",E64*F64)</f>
        <v>0</v>
      </c>
      <c r="H64" s="49"/>
    </row>
    <row r="65" spans="2:8">
      <c r="B65" s="50"/>
      <c r="C65" s="148"/>
      <c r="D65" s="22"/>
      <c r="E65" s="37"/>
      <c r="F65" s="38"/>
      <c r="G65" s="25"/>
      <c r="H65" s="49"/>
    </row>
    <row r="66" spans="2:8" ht="14.25">
      <c r="B66" s="50" t="s">
        <v>1732</v>
      </c>
      <c r="C66" s="148" t="s">
        <v>1733</v>
      </c>
      <c r="D66" s="22" t="s">
        <v>93</v>
      </c>
      <c r="E66" s="37"/>
      <c r="F66" s="38"/>
      <c r="G66" s="25">
        <f>IF(D66="","",E66*F66)</f>
        <v>0</v>
      </c>
    </row>
    <row r="67" spans="2:8">
      <c r="B67" s="50"/>
      <c r="C67" s="148"/>
      <c r="D67" s="22"/>
      <c r="E67" s="22"/>
      <c r="F67" s="38"/>
      <c r="G67" s="25" t="str">
        <f>IF(D67="","",E67*F67)</f>
        <v/>
      </c>
      <c r="H67" s="41"/>
    </row>
    <row r="68" spans="2:8">
      <c r="B68" s="50" t="s">
        <v>1734</v>
      </c>
      <c r="C68" s="14" t="s">
        <v>1735</v>
      </c>
      <c r="D68" s="22" t="s">
        <v>1736</v>
      </c>
      <c r="E68" s="22"/>
      <c r="F68" s="38"/>
      <c r="G68" s="25">
        <f>IF(D68="","",E68*F68)</f>
        <v>0</v>
      </c>
      <c r="H68" s="41"/>
    </row>
    <row r="69" spans="2:8">
      <c r="B69" s="50"/>
      <c r="C69" s="14"/>
      <c r="D69" s="22"/>
      <c r="E69" s="22"/>
      <c r="F69" s="38"/>
      <c r="G69" s="25"/>
      <c r="H69" s="41"/>
    </row>
    <row r="70" spans="2:8">
      <c r="B70" s="50"/>
      <c r="C70" s="14"/>
      <c r="D70" s="22"/>
      <c r="E70" s="22"/>
      <c r="F70" s="38"/>
      <c r="G70" s="25" t="str">
        <f>IF(D70="","",E70*F70)</f>
        <v/>
      </c>
      <c r="H70" s="41"/>
    </row>
    <row r="71" spans="2:8" s="28" customFormat="1" ht="19.5" customHeight="1">
      <c r="B71" s="151" t="str">
        <f>$B$10</f>
        <v>C5.5</v>
      </c>
      <c r="C71" s="30" t="s">
        <v>80</v>
      </c>
      <c r="D71" s="31"/>
      <c r="E71" s="32"/>
      <c r="F71" s="31"/>
      <c r="G71" s="33">
        <f>SUM(G9:G70)</f>
        <v>0</v>
      </c>
      <c r="H71" s="34"/>
    </row>
    <row r="72" spans="2:8">
      <c r="B72" s="661" t="str">
        <f>Client1</f>
        <v>Province of KwaZulu-Natal</v>
      </c>
      <c r="C72" s="661"/>
      <c r="D72" s="661"/>
      <c r="E72" s="659" t="str">
        <f>"Contract No. "&amp;ContractNo</f>
        <v>Contract No. ZNB02213/0000/00/HOD/INF/23/T</v>
      </c>
      <c r="F72" s="659"/>
      <c r="G72" s="659"/>
    </row>
    <row r="73" spans="2:8">
      <c r="B73" s="661" t="str">
        <f>Client2</f>
        <v>Department of Transport</v>
      </c>
      <c r="C73" s="661"/>
      <c r="D73" s="661"/>
      <c r="E73" s="659"/>
      <c r="F73" s="659"/>
      <c r="G73" s="659"/>
    </row>
    <row r="74" spans="2:8">
      <c r="B74" s="662"/>
      <c r="C74" s="662"/>
      <c r="D74" s="662"/>
      <c r="E74" s="660"/>
      <c r="F74" s="660"/>
      <c r="G74" s="660"/>
    </row>
    <row r="75" spans="2:8">
      <c r="B75" s="670" t="s">
        <v>148</v>
      </c>
      <c r="C75" s="671"/>
      <c r="D75" s="671"/>
      <c r="E75" s="671"/>
      <c r="F75" s="671"/>
      <c r="G75" s="673" t="str">
        <f>$G$4</f>
        <v>CHAPTER C5.5</v>
      </c>
      <c r="H75" s="6"/>
    </row>
    <row r="76" spans="2:8">
      <c r="B76" s="663" t="str">
        <f>ContractDescription</f>
        <v>THE CONSTRUCTION OF MKUZE RIVER BRIDGE NO.3801 AT KM 27+440 ON MAIN ROAD P52-3 IN ZULULAND UNDER EMPANGENI REGION.</v>
      </c>
      <c r="C76" s="664"/>
      <c r="D76" s="664"/>
      <c r="E76" s="664"/>
      <c r="F76" s="664"/>
      <c r="G76" s="659"/>
      <c r="H76" s="8"/>
    </row>
    <row r="77" spans="2:8">
      <c r="B77" s="663"/>
      <c r="C77" s="664"/>
      <c r="D77" s="664"/>
      <c r="E77" s="664"/>
      <c r="F77" s="664"/>
      <c r="G77" s="659"/>
      <c r="H77" s="8"/>
    </row>
    <row r="78" spans="2:8">
      <c r="B78" s="665"/>
      <c r="C78" s="666"/>
      <c r="D78" s="666"/>
      <c r="E78" s="666"/>
      <c r="F78" s="666"/>
      <c r="G78" s="660"/>
      <c r="H78" s="8"/>
    </row>
    <row r="79" spans="2:8" s="9" customFormat="1" ht="24.95" customHeight="1">
      <c r="B79" s="76" t="s">
        <v>49</v>
      </c>
      <c r="C79" s="11" t="s">
        <v>50</v>
      </c>
      <c r="D79" s="11" t="s">
        <v>51</v>
      </c>
      <c r="E79" s="11" t="s">
        <v>53</v>
      </c>
      <c r="F79" s="11" t="s">
        <v>54</v>
      </c>
      <c r="G79" s="11" t="s">
        <v>55</v>
      </c>
      <c r="H79" s="12"/>
    </row>
    <row r="80" spans="2:8" s="28" customFormat="1" ht="19.5" customHeight="1">
      <c r="B80" s="82"/>
      <c r="C80" s="30" t="s">
        <v>149</v>
      </c>
      <c r="D80" s="31"/>
      <c r="E80" s="32"/>
      <c r="F80" s="31"/>
      <c r="G80" s="33">
        <f>G71</f>
        <v>0</v>
      </c>
      <c r="H80" s="34"/>
    </row>
    <row r="81" spans="2:8">
      <c r="B81" s="50"/>
      <c r="C81" s="14"/>
      <c r="D81" s="22"/>
      <c r="E81" s="22"/>
      <c r="F81" s="38"/>
      <c r="G81" s="25"/>
      <c r="H81" s="41"/>
    </row>
    <row r="82" spans="2:8" ht="14.25">
      <c r="B82" s="50" t="s">
        <v>1737</v>
      </c>
      <c r="C82" s="14" t="s">
        <v>1738</v>
      </c>
      <c r="D82" s="22" t="s">
        <v>381</v>
      </c>
      <c r="E82" s="22"/>
      <c r="F82" s="38"/>
      <c r="G82" s="25">
        <f t="shared" ref="G82:G116" si="2">IF(D82="","",E82*F82)</f>
        <v>0</v>
      </c>
      <c r="H82" s="41"/>
    </row>
    <row r="83" spans="2:8">
      <c r="B83" s="50"/>
      <c r="C83" s="14"/>
      <c r="D83" s="22"/>
      <c r="E83" s="22"/>
      <c r="F83" s="38"/>
      <c r="G83" s="25" t="str">
        <f t="shared" si="2"/>
        <v/>
      </c>
      <c r="H83" s="41"/>
    </row>
    <row r="84" spans="2:8" ht="14.25">
      <c r="B84" s="50" t="s">
        <v>1739</v>
      </c>
      <c r="C84" s="14" t="s">
        <v>1740</v>
      </c>
      <c r="D84" s="22" t="s">
        <v>381</v>
      </c>
      <c r="E84" s="22"/>
      <c r="F84" s="38"/>
      <c r="G84" s="25">
        <f t="shared" si="2"/>
        <v>0</v>
      </c>
      <c r="H84" s="41"/>
    </row>
    <row r="85" spans="2:8">
      <c r="B85" s="50"/>
      <c r="C85" s="148"/>
      <c r="D85" s="22"/>
      <c r="E85" s="22"/>
      <c r="F85" s="38"/>
      <c r="G85" s="25" t="str">
        <f t="shared" si="2"/>
        <v/>
      </c>
      <c r="H85" s="41"/>
    </row>
    <row r="86" spans="2:8" ht="25.5">
      <c r="B86" s="50" t="s">
        <v>1741</v>
      </c>
      <c r="C86" s="148" t="s">
        <v>1742</v>
      </c>
      <c r="D86" s="22"/>
      <c r="E86" s="22"/>
      <c r="F86" s="38"/>
      <c r="G86" s="25" t="str">
        <f t="shared" si="2"/>
        <v/>
      </c>
      <c r="H86" s="41"/>
    </row>
    <row r="87" spans="2:8">
      <c r="B87" s="50"/>
      <c r="C87" s="148"/>
      <c r="D87" s="22"/>
      <c r="E87" s="22"/>
      <c r="F87" s="38"/>
      <c r="G87" s="25" t="str">
        <f t="shared" si="2"/>
        <v/>
      </c>
      <c r="H87" s="41"/>
    </row>
    <row r="88" spans="2:8" ht="25.5">
      <c r="B88" s="50" t="s">
        <v>1743</v>
      </c>
      <c r="C88" s="14" t="s">
        <v>1744</v>
      </c>
      <c r="D88" s="22"/>
      <c r="E88" s="22"/>
      <c r="F88" s="38"/>
      <c r="G88" s="25" t="str">
        <f t="shared" si="2"/>
        <v/>
      </c>
      <c r="H88" s="41"/>
    </row>
    <row r="89" spans="2:8">
      <c r="B89" s="50"/>
      <c r="C89" s="14"/>
      <c r="D89" s="22"/>
      <c r="E89" s="22"/>
      <c r="F89" s="38"/>
      <c r="G89" s="25" t="str">
        <f t="shared" si="2"/>
        <v/>
      </c>
      <c r="H89" s="41"/>
    </row>
    <row r="90" spans="2:8" ht="25.5">
      <c r="B90" s="50" t="s">
        <v>311</v>
      </c>
      <c r="C90" s="14" t="s">
        <v>1745</v>
      </c>
      <c r="D90" s="22" t="s">
        <v>381</v>
      </c>
      <c r="E90" s="22"/>
      <c r="F90" s="38"/>
      <c r="G90" s="25">
        <f t="shared" si="2"/>
        <v>0</v>
      </c>
      <c r="H90" s="41"/>
    </row>
    <row r="91" spans="2:8">
      <c r="B91" s="50"/>
      <c r="C91" s="14"/>
      <c r="D91" s="22"/>
      <c r="E91" s="22"/>
      <c r="F91" s="38"/>
      <c r="G91" s="25" t="str">
        <f t="shared" si="2"/>
        <v/>
      </c>
      <c r="H91" s="41"/>
    </row>
    <row r="92" spans="2:8" ht="25.5">
      <c r="B92" s="50" t="s">
        <v>313</v>
      </c>
      <c r="C92" s="14" t="s">
        <v>1746</v>
      </c>
      <c r="D92" s="22" t="s">
        <v>381</v>
      </c>
      <c r="E92" s="22"/>
      <c r="F92" s="38"/>
      <c r="G92" s="25">
        <f t="shared" si="2"/>
        <v>0</v>
      </c>
      <c r="H92" s="41"/>
    </row>
    <row r="93" spans="2:8">
      <c r="B93" s="50"/>
      <c r="C93" s="14"/>
      <c r="D93" s="22"/>
      <c r="E93" s="22"/>
      <c r="F93" s="38"/>
      <c r="G93" s="25" t="str">
        <f t="shared" si="2"/>
        <v/>
      </c>
      <c r="H93" s="41"/>
    </row>
    <row r="94" spans="2:8" ht="25.5">
      <c r="B94" s="50" t="s">
        <v>321</v>
      </c>
      <c r="C94" s="14" t="s">
        <v>1747</v>
      </c>
      <c r="D94" s="22" t="s">
        <v>381</v>
      </c>
      <c r="E94" s="22"/>
      <c r="F94" s="38"/>
      <c r="G94" s="25">
        <f t="shared" si="2"/>
        <v>0</v>
      </c>
      <c r="H94" s="41"/>
    </row>
    <row r="95" spans="2:8">
      <c r="B95" s="50"/>
      <c r="C95" s="14"/>
      <c r="D95" s="22"/>
      <c r="E95" s="22"/>
      <c r="F95" s="38"/>
      <c r="G95" s="25" t="str">
        <f t="shared" si="2"/>
        <v/>
      </c>
      <c r="H95" s="41"/>
    </row>
    <row r="96" spans="2:8" ht="25.5">
      <c r="B96" s="50" t="s">
        <v>323</v>
      </c>
      <c r="C96" s="14" t="s">
        <v>1748</v>
      </c>
      <c r="D96" s="22" t="s">
        <v>381</v>
      </c>
      <c r="E96" s="22"/>
      <c r="F96" s="38"/>
      <c r="G96" s="25">
        <f t="shared" si="2"/>
        <v>0</v>
      </c>
      <c r="H96" s="41"/>
    </row>
    <row r="97" spans="2:8">
      <c r="B97" s="50"/>
      <c r="C97" s="14"/>
      <c r="D97" s="22"/>
      <c r="E97" s="22"/>
      <c r="F97" s="38"/>
      <c r="G97" s="25" t="str">
        <f t="shared" si="2"/>
        <v/>
      </c>
      <c r="H97" s="41"/>
    </row>
    <row r="98" spans="2:8" ht="25.5">
      <c r="B98" s="50" t="s">
        <v>1749</v>
      </c>
      <c r="C98" s="14" t="s">
        <v>1750</v>
      </c>
      <c r="D98" s="22"/>
      <c r="E98" s="22"/>
      <c r="F98" s="38"/>
      <c r="G98" s="25" t="str">
        <f t="shared" si="2"/>
        <v/>
      </c>
      <c r="H98" s="41"/>
    </row>
    <row r="99" spans="2:8">
      <c r="B99" s="50"/>
      <c r="C99" s="148"/>
      <c r="D99" s="22"/>
      <c r="E99" s="22"/>
      <c r="F99" s="38"/>
      <c r="G99" s="25" t="str">
        <f t="shared" si="2"/>
        <v/>
      </c>
      <c r="H99" s="41"/>
    </row>
    <row r="100" spans="2:8" ht="25.5">
      <c r="B100" s="50" t="s">
        <v>311</v>
      </c>
      <c r="C100" s="14" t="s">
        <v>1745</v>
      </c>
      <c r="D100" s="22" t="s">
        <v>381</v>
      </c>
      <c r="E100" s="22"/>
      <c r="F100" s="38"/>
      <c r="G100" s="25">
        <f t="shared" si="2"/>
        <v>0</v>
      </c>
      <c r="H100" s="41"/>
    </row>
    <row r="101" spans="2:8">
      <c r="B101" s="50"/>
      <c r="C101" s="14"/>
      <c r="D101" s="22"/>
      <c r="E101" s="22"/>
      <c r="F101" s="38"/>
      <c r="G101" s="25" t="str">
        <f t="shared" si="2"/>
        <v/>
      </c>
      <c r="H101" s="41"/>
    </row>
    <row r="102" spans="2:8" ht="25.5">
      <c r="B102" s="50" t="s">
        <v>313</v>
      </c>
      <c r="C102" s="14" t="s">
        <v>1746</v>
      </c>
      <c r="D102" s="22" t="s">
        <v>381</v>
      </c>
      <c r="E102" s="22"/>
      <c r="F102" s="38"/>
      <c r="G102" s="25">
        <f t="shared" si="2"/>
        <v>0</v>
      </c>
      <c r="H102" s="41"/>
    </row>
    <row r="103" spans="2:8">
      <c r="B103" s="50"/>
      <c r="C103" s="14"/>
      <c r="D103" s="22"/>
      <c r="E103" s="22"/>
      <c r="F103" s="38"/>
      <c r="G103" s="25" t="str">
        <f t="shared" si="2"/>
        <v/>
      </c>
      <c r="H103" s="41"/>
    </row>
    <row r="104" spans="2:8" ht="25.5">
      <c r="B104" s="50" t="s">
        <v>321</v>
      </c>
      <c r="C104" s="14" t="s">
        <v>1747</v>
      </c>
      <c r="D104" s="22" t="s">
        <v>381</v>
      </c>
      <c r="E104" s="22"/>
      <c r="F104" s="38"/>
      <c r="G104" s="25">
        <f t="shared" si="2"/>
        <v>0</v>
      </c>
      <c r="H104" s="41"/>
    </row>
    <row r="105" spans="2:8">
      <c r="B105" s="50"/>
      <c r="C105" s="14"/>
      <c r="D105" s="22"/>
      <c r="E105" s="22"/>
      <c r="F105" s="38"/>
      <c r="G105" s="25" t="str">
        <f t="shared" si="2"/>
        <v/>
      </c>
      <c r="H105" s="41"/>
    </row>
    <row r="106" spans="2:8" ht="25.5">
      <c r="B106" s="50" t="s">
        <v>323</v>
      </c>
      <c r="C106" s="14" t="s">
        <v>1748</v>
      </c>
      <c r="D106" s="22" t="s">
        <v>381</v>
      </c>
      <c r="E106" s="22"/>
      <c r="F106" s="38"/>
      <c r="G106" s="25">
        <f t="shared" si="2"/>
        <v>0</v>
      </c>
      <c r="H106" s="41"/>
    </row>
    <row r="107" spans="2:8">
      <c r="B107" s="50"/>
      <c r="C107" s="14"/>
      <c r="D107" s="22"/>
      <c r="E107" s="22"/>
      <c r="F107" s="38"/>
      <c r="G107" s="25" t="str">
        <f t="shared" si="2"/>
        <v/>
      </c>
      <c r="H107" s="41"/>
    </row>
    <row r="108" spans="2:8" ht="25.5">
      <c r="B108" s="50" t="s">
        <v>1751</v>
      </c>
      <c r="C108" s="14" t="s">
        <v>1752</v>
      </c>
      <c r="D108" s="22"/>
      <c r="E108" s="22"/>
      <c r="F108" s="38"/>
      <c r="G108" s="25" t="str">
        <f t="shared" si="2"/>
        <v/>
      </c>
      <c r="H108" s="41"/>
    </row>
    <row r="109" spans="2:8">
      <c r="B109" s="50"/>
      <c r="C109" s="14"/>
      <c r="D109" s="22"/>
      <c r="E109" s="22"/>
      <c r="F109" s="38"/>
      <c r="G109" s="25" t="str">
        <f t="shared" si="2"/>
        <v/>
      </c>
      <c r="H109" s="41"/>
    </row>
    <row r="110" spans="2:8" ht="25.5">
      <c r="B110" s="50" t="s">
        <v>311</v>
      </c>
      <c r="C110" s="14" t="s">
        <v>1745</v>
      </c>
      <c r="D110" s="22" t="s">
        <v>381</v>
      </c>
      <c r="E110" s="22"/>
      <c r="F110" s="38"/>
      <c r="G110" s="25">
        <f t="shared" si="2"/>
        <v>0</v>
      </c>
      <c r="H110" s="41"/>
    </row>
    <row r="111" spans="2:8">
      <c r="B111" s="50"/>
      <c r="C111" s="14"/>
      <c r="D111" s="22"/>
      <c r="E111" s="22"/>
      <c r="F111" s="38"/>
      <c r="G111" s="25" t="str">
        <f t="shared" si="2"/>
        <v/>
      </c>
      <c r="H111" s="41"/>
    </row>
    <row r="112" spans="2:8" ht="25.5">
      <c r="B112" s="50" t="s">
        <v>313</v>
      </c>
      <c r="C112" s="14" t="s">
        <v>1746</v>
      </c>
      <c r="D112" s="22" t="s">
        <v>381</v>
      </c>
      <c r="E112" s="22"/>
      <c r="F112" s="38"/>
      <c r="G112" s="25">
        <f t="shared" si="2"/>
        <v>0</v>
      </c>
      <c r="H112" s="41"/>
    </row>
    <row r="113" spans="2:8">
      <c r="B113" s="50"/>
      <c r="C113" s="14"/>
      <c r="D113" s="22"/>
      <c r="E113" s="22"/>
      <c r="F113" s="38"/>
      <c r="G113" s="25" t="str">
        <f t="shared" si="2"/>
        <v/>
      </c>
      <c r="H113" s="41"/>
    </row>
    <row r="114" spans="2:8" ht="25.5">
      <c r="B114" s="50" t="s">
        <v>321</v>
      </c>
      <c r="C114" s="14" t="s">
        <v>1747</v>
      </c>
      <c r="D114" s="22" t="s">
        <v>381</v>
      </c>
      <c r="E114" s="22"/>
      <c r="F114" s="38"/>
      <c r="G114" s="25">
        <f t="shared" si="2"/>
        <v>0</v>
      </c>
      <c r="H114" s="41"/>
    </row>
    <row r="115" spans="2:8">
      <c r="B115" s="50"/>
      <c r="C115" s="14"/>
      <c r="D115" s="22"/>
      <c r="E115" s="22"/>
      <c r="F115" s="38"/>
      <c r="G115" s="25" t="str">
        <f t="shared" si="2"/>
        <v/>
      </c>
      <c r="H115" s="41"/>
    </row>
    <row r="116" spans="2:8" ht="25.5">
      <c r="B116" s="50" t="s">
        <v>323</v>
      </c>
      <c r="C116" s="14" t="s">
        <v>1748</v>
      </c>
      <c r="D116" s="22" t="s">
        <v>381</v>
      </c>
      <c r="E116" s="22"/>
      <c r="F116" s="38"/>
      <c r="G116" s="25">
        <f t="shared" si="2"/>
        <v>0</v>
      </c>
      <c r="H116" s="41"/>
    </row>
    <row r="117" spans="2:8">
      <c r="B117" s="50"/>
      <c r="C117" s="14"/>
      <c r="D117" s="22"/>
      <c r="E117" s="22"/>
      <c r="F117" s="38"/>
      <c r="G117" s="25"/>
      <c r="H117" s="41"/>
    </row>
    <row r="118" spans="2:8">
      <c r="B118" s="50"/>
      <c r="C118" s="14"/>
      <c r="D118" s="22"/>
      <c r="E118" s="22"/>
      <c r="F118" s="38"/>
      <c r="G118" s="25"/>
      <c r="H118" s="41"/>
    </row>
    <row r="119" spans="2:8">
      <c r="B119" s="50"/>
      <c r="C119" s="14"/>
      <c r="D119" s="22"/>
      <c r="E119" s="22"/>
      <c r="F119" s="38"/>
      <c r="G119" s="25"/>
      <c r="H119" s="41"/>
    </row>
    <row r="120" spans="2:8">
      <c r="B120" s="50"/>
      <c r="C120" s="14"/>
      <c r="D120" s="22"/>
      <c r="E120" s="22"/>
      <c r="F120" s="38"/>
      <c r="G120" s="25"/>
      <c r="H120" s="41"/>
    </row>
    <row r="121" spans="2:8">
      <c r="B121" s="50"/>
      <c r="C121" s="14"/>
      <c r="D121" s="22"/>
      <c r="E121" s="22"/>
      <c r="F121" s="38"/>
      <c r="G121" s="25"/>
      <c r="H121" s="41"/>
    </row>
    <row r="122" spans="2:8">
      <c r="B122" s="50"/>
      <c r="C122" s="14"/>
      <c r="D122" s="22"/>
      <c r="E122" s="22"/>
      <c r="F122" s="38"/>
      <c r="G122" s="25"/>
      <c r="H122" s="41"/>
    </row>
    <row r="123" spans="2:8">
      <c r="B123" s="50"/>
      <c r="C123" s="14"/>
      <c r="D123" s="22"/>
      <c r="E123" s="22"/>
      <c r="F123" s="38"/>
      <c r="G123" s="25"/>
      <c r="H123" s="41"/>
    </row>
    <row r="124" spans="2:8">
      <c r="B124" s="50"/>
      <c r="C124" s="14"/>
      <c r="D124" s="22"/>
      <c r="E124" s="22"/>
      <c r="F124" s="38"/>
      <c r="G124" s="25"/>
      <c r="H124" s="41"/>
    </row>
    <row r="125" spans="2:8">
      <c r="B125" s="50"/>
      <c r="C125" s="14"/>
      <c r="D125" s="22"/>
      <c r="E125" s="22"/>
      <c r="F125" s="38"/>
      <c r="G125" s="25"/>
      <c r="H125" s="41"/>
    </row>
    <row r="126" spans="2:8">
      <c r="B126" s="50"/>
      <c r="C126" s="14"/>
      <c r="D126" s="22"/>
      <c r="E126" s="22"/>
      <c r="F126" s="38"/>
      <c r="G126" s="25"/>
      <c r="H126" s="41"/>
    </row>
    <row r="127" spans="2:8">
      <c r="B127" s="50"/>
      <c r="C127" s="14"/>
      <c r="D127" s="22"/>
      <c r="E127" s="22"/>
      <c r="F127" s="38"/>
      <c r="G127" s="25"/>
      <c r="H127" s="41"/>
    </row>
    <row r="128" spans="2:8">
      <c r="B128" s="50"/>
      <c r="C128" s="14"/>
      <c r="D128" s="22"/>
      <c r="E128" s="22"/>
      <c r="F128" s="38"/>
      <c r="G128" s="25"/>
      <c r="H128" s="41"/>
    </row>
    <row r="129" spans="2:8">
      <c r="B129" s="50"/>
      <c r="C129" s="14"/>
      <c r="D129" s="22"/>
      <c r="E129" s="22"/>
      <c r="F129" s="38"/>
      <c r="G129" s="25"/>
      <c r="H129" s="41"/>
    </row>
    <row r="130" spans="2:8">
      <c r="B130" s="50"/>
      <c r="C130" s="14"/>
      <c r="D130" s="22"/>
      <c r="E130" s="22"/>
      <c r="F130" s="38"/>
      <c r="G130" s="25"/>
      <c r="H130" s="41"/>
    </row>
    <row r="131" spans="2:8">
      <c r="B131" s="50"/>
      <c r="C131" s="14"/>
      <c r="D131" s="22"/>
      <c r="E131" s="22"/>
      <c r="F131" s="38"/>
      <c r="G131" s="25"/>
      <c r="H131" s="41"/>
    </row>
    <row r="132" spans="2:8">
      <c r="B132" s="50"/>
      <c r="C132" s="14"/>
      <c r="D132" s="22"/>
      <c r="E132" s="22"/>
      <c r="F132" s="38"/>
      <c r="G132" s="25" t="str">
        <f>IF(D132="","",E132*F132)</f>
        <v/>
      </c>
      <c r="H132" s="41"/>
    </row>
    <row r="133" spans="2:8" s="28" customFormat="1" ht="19.5" customHeight="1">
      <c r="B133" s="151" t="str">
        <f>$B$10</f>
        <v>C5.5</v>
      </c>
      <c r="C133" s="30" t="s">
        <v>80</v>
      </c>
      <c r="D133" s="31"/>
      <c r="E133" s="32"/>
      <c r="F133" s="31"/>
      <c r="G133" s="33">
        <f>SUM(G80:G132)</f>
        <v>0</v>
      </c>
      <c r="H133" s="34"/>
    </row>
    <row r="134" spans="2:8">
      <c r="B134" s="661" t="str">
        <f>Client1</f>
        <v>Province of KwaZulu-Natal</v>
      </c>
      <c r="C134" s="661"/>
      <c r="D134" s="661"/>
      <c r="E134" s="659" t="str">
        <f>"Contract No. "&amp;ContractNo</f>
        <v>Contract No. ZNB02213/0000/00/HOD/INF/23/T</v>
      </c>
      <c r="F134" s="659"/>
      <c r="G134" s="659"/>
    </row>
    <row r="135" spans="2:8">
      <c r="B135" s="661" t="str">
        <f>Client2</f>
        <v>Department of Transport</v>
      </c>
      <c r="C135" s="661"/>
      <c r="D135" s="661"/>
      <c r="E135" s="659"/>
      <c r="F135" s="659"/>
      <c r="G135" s="659"/>
    </row>
    <row r="136" spans="2:8">
      <c r="B136" s="662"/>
      <c r="C136" s="662"/>
      <c r="D136" s="662"/>
      <c r="E136" s="660"/>
      <c r="F136" s="660"/>
      <c r="G136" s="660"/>
    </row>
    <row r="137" spans="2:8">
      <c r="B137" s="670" t="s">
        <v>148</v>
      </c>
      <c r="C137" s="671"/>
      <c r="D137" s="671"/>
      <c r="E137" s="671"/>
      <c r="F137" s="671"/>
      <c r="G137" s="673" t="str">
        <f>$G$4</f>
        <v>CHAPTER C5.5</v>
      </c>
      <c r="H137" s="6"/>
    </row>
    <row r="138" spans="2:8">
      <c r="B138" s="663" t="str">
        <f>ContractDescription</f>
        <v>THE CONSTRUCTION OF MKUZE RIVER BRIDGE NO.3801 AT KM 27+440 ON MAIN ROAD P52-3 IN ZULULAND UNDER EMPANGENI REGION.</v>
      </c>
      <c r="C138" s="664"/>
      <c r="D138" s="664"/>
      <c r="E138" s="664"/>
      <c r="F138" s="664"/>
      <c r="G138" s="659"/>
      <c r="H138" s="8"/>
    </row>
    <row r="139" spans="2:8">
      <c r="B139" s="663"/>
      <c r="C139" s="664"/>
      <c r="D139" s="664"/>
      <c r="E139" s="664"/>
      <c r="F139" s="664"/>
      <c r="G139" s="659"/>
      <c r="H139" s="8"/>
    </row>
    <row r="140" spans="2:8">
      <c r="B140" s="665"/>
      <c r="C140" s="666"/>
      <c r="D140" s="666"/>
      <c r="E140" s="666"/>
      <c r="F140" s="666"/>
      <c r="G140" s="660"/>
      <c r="H140" s="8"/>
    </row>
    <row r="141" spans="2:8" s="9" customFormat="1" ht="24.95" customHeight="1">
      <c r="B141" s="76" t="s">
        <v>49</v>
      </c>
      <c r="C141" s="11" t="s">
        <v>50</v>
      </c>
      <c r="D141" s="11" t="s">
        <v>51</v>
      </c>
      <c r="E141" s="11" t="s">
        <v>53</v>
      </c>
      <c r="F141" s="11" t="s">
        <v>54</v>
      </c>
      <c r="G141" s="11" t="s">
        <v>55</v>
      </c>
      <c r="H141" s="12"/>
    </row>
    <row r="142" spans="2:8" s="28" customFormat="1" ht="19.5" customHeight="1">
      <c r="B142" s="82"/>
      <c r="C142" s="30" t="s">
        <v>149</v>
      </c>
      <c r="D142" s="31"/>
      <c r="E142" s="32"/>
      <c r="F142" s="31"/>
      <c r="G142" s="33">
        <f>G133</f>
        <v>0</v>
      </c>
      <c r="H142" s="34"/>
    </row>
    <row r="143" spans="2:8">
      <c r="B143" s="50"/>
      <c r="C143" s="14"/>
      <c r="D143" s="22"/>
      <c r="E143" s="22"/>
      <c r="F143" s="38"/>
      <c r="G143" s="25"/>
      <c r="H143" s="41"/>
    </row>
    <row r="144" spans="2:8" ht="25.5">
      <c r="B144" s="50" t="s">
        <v>1753</v>
      </c>
      <c r="C144" s="14" t="s">
        <v>1754</v>
      </c>
      <c r="D144" s="22"/>
      <c r="E144" s="22"/>
      <c r="F144" s="38"/>
      <c r="G144" s="25" t="str">
        <f t="shared" ref="G144:G186" si="3">IF(D144="","",E144*F144)</f>
        <v/>
      </c>
      <c r="H144" s="41"/>
    </row>
    <row r="145" spans="2:8">
      <c r="B145" s="50"/>
      <c r="C145" s="14"/>
      <c r="D145" s="22"/>
      <c r="E145" s="22"/>
      <c r="F145" s="38"/>
      <c r="G145" s="25" t="str">
        <f t="shared" si="3"/>
        <v/>
      </c>
      <c r="H145" s="41"/>
    </row>
    <row r="146" spans="2:8" ht="25.5">
      <c r="B146" s="50" t="s">
        <v>1755</v>
      </c>
      <c r="C146" s="14" t="s">
        <v>1756</v>
      </c>
      <c r="D146" s="22"/>
      <c r="E146" s="22"/>
      <c r="F146" s="38"/>
      <c r="G146" s="25" t="str">
        <f t="shared" si="3"/>
        <v/>
      </c>
      <c r="H146" s="41"/>
    </row>
    <row r="147" spans="2:8">
      <c r="B147" s="50"/>
      <c r="C147" s="14"/>
      <c r="D147" s="22"/>
      <c r="E147" s="22"/>
      <c r="F147" s="38"/>
      <c r="G147" s="25" t="str">
        <f t="shared" si="3"/>
        <v/>
      </c>
      <c r="H147" s="41"/>
    </row>
    <row r="148" spans="2:8" ht="25.5">
      <c r="B148" s="50" t="s">
        <v>311</v>
      </c>
      <c r="C148" s="14" t="s">
        <v>1745</v>
      </c>
      <c r="D148" s="22" t="s">
        <v>381</v>
      </c>
      <c r="E148" s="22"/>
      <c r="F148" s="38"/>
      <c r="G148" s="25">
        <f t="shared" si="3"/>
        <v>0</v>
      </c>
      <c r="H148" s="41"/>
    </row>
    <row r="149" spans="2:8">
      <c r="B149" s="50"/>
      <c r="C149" s="14"/>
      <c r="D149" s="22"/>
      <c r="E149" s="22"/>
      <c r="F149" s="38"/>
      <c r="G149" s="25" t="str">
        <f t="shared" si="3"/>
        <v/>
      </c>
      <c r="H149" s="41"/>
    </row>
    <row r="150" spans="2:8" ht="25.5">
      <c r="B150" s="50" t="s">
        <v>313</v>
      </c>
      <c r="C150" s="14" t="s">
        <v>1746</v>
      </c>
      <c r="D150" s="22" t="s">
        <v>381</v>
      </c>
      <c r="E150" s="22"/>
      <c r="F150" s="38"/>
      <c r="G150" s="25">
        <f t="shared" si="3"/>
        <v>0</v>
      </c>
      <c r="H150" s="41"/>
    </row>
    <row r="151" spans="2:8">
      <c r="B151" s="50"/>
      <c r="C151" s="14"/>
      <c r="D151" s="22"/>
      <c r="E151" s="22"/>
      <c r="F151" s="38"/>
      <c r="G151" s="25" t="str">
        <f t="shared" si="3"/>
        <v/>
      </c>
      <c r="H151" s="41"/>
    </row>
    <row r="152" spans="2:8" ht="25.5">
      <c r="B152" s="50" t="s">
        <v>321</v>
      </c>
      <c r="C152" s="14" t="s">
        <v>1747</v>
      </c>
      <c r="D152" s="22" t="s">
        <v>381</v>
      </c>
      <c r="E152" s="22"/>
      <c r="F152" s="38"/>
      <c r="G152" s="25">
        <f t="shared" si="3"/>
        <v>0</v>
      </c>
      <c r="H152" s="41"/>
    </row>
    <row r="153" spans="2:8">
      <c r="B153" s="50"/>
      <c r="C153" s="14"/>
      <c r="D153" s="22"/>
      <c r="E153" s="22"/>
      <c r="F153" s="38"/>
      <c r="G153" s="25" t="str">
        <f t="shared" si="3"/>
        <v/>
      </c>
      <c r="H153" s="41"/>
    </row>
    <row r="154" spans="2:8" ht="25.5">
      <c r="B154" s="50" t="s">
        <v>323</v>
      </c>
      <c r="C154" s="14" t="s">
        <v>1748</v>
      </c>
      <c r="D154" s="22" t="s">
        <v>381</v>
      </c>
      <c r="E154" s="22"/>
      <c r="F154" s="38"/>
      <c r="G154" s="25">
        <f t="shared" si="3"/>
        <v>0</v>
      </c>
      <c r="H154" s="41"/>
    </row>
    <row r="155" spans="2:8">
      <c r="B155" s="74"/>
      <c r="C155" s="20"/>
      <c r="D155" s="22"/>
      <c r="E155" s="22"/>
      <c r="F155" s="38"/>
      <c r="G155" s="25" t="str">
        <f t="shared" si="3"/>
        <v/>
      </c>
      <c r="H155" s="41"/>
    </row>
    <row r="156" spans="2:8" ht="25.5">
      <c r="B156" s="50" t="s">
        <v>1757</v>
      </c>
      <c r="C156" s="14" t="s">
        <v>1758</v>
      </c>
      <c r="D156" s="22"/>
      <c r="E156" s="22"/>
      <c r="F156" s="38"/>
      <c r="G156" s="25" t="str">
        <f t="shared" si="3"/>
        <v/>
      </c>
      <c r="H156" s="41"/>
    </row>
    <row r="157" spans="2:8">
      <c r="B157" s="50"/>
      <c r="C157" s="14"/>
      <c r="D157" s="22"/>
      <c r="E157" s="22"/>
      <c r="F157" s="38"/>
      <c r="G157" s="25" t="str">
        <f t="shared" si="3"/>
        <v/>
      </c>
      <c r="H157" s="41"/>
    </row>
    <row r="158" spans="2:8" ht="25.5">
      <c r="B158" s="50" t="s">
        <v>311</v>
      </c>
      <c r="C158" s="14" t="s">
        <v>1745</v>
      </c>
      <c r="D158" s="22" t="s">
        <v>381</v>
      </c>
      <c r="E158" s="22"/>
      <c r="F158" s="38"/>
      <c r="G158" s="25">
        <f t="shared" si="3"/>
        <v>0</v>
      </c>
      <c r="H158" s="41"/>
    </row>
    <row r="159" spans="2:8">
      <c r="B159" s="50"/>
      <c r="C159" s="14"/>
      <c r="D159" s="22"/>
      <c r="E159" s="22"/>
      <c r="F159" s="38"/>
      <c r="G159" s="25" t="str">
        <f t="shared" si="3"/>
        <v/>
      </c>
      <c r="H159" s="41"/>
    </row>
    <row r="160" spans="2:8" ht="25.5">
      <c r="B160" s="50" t="s">
        <v>313</v>
      </c>
      <c r="C160" s="14" t="s">
        <v>1746</v>
      </c>
      <c r="D160" s="22" t="s">
        <v>381</v>
      </c>
      <c r="E160" s="22"/>
      <c r="F160" s="38"/>
      <c r="G160" s="25">
        <f t="shared" si="3"/>
        <v>0</v>
      </c>
      <c r="H160" s="41"/>
    </row>
    <row r="161" spans="2:8">
      <c r="B161" s="50"/>
      <c r="C161" s="14"/>
      <c r="D161" s="22"/>
      <c r="E161" s="22"/>
      <c r="F161" s="38"/>
      <c r="G161" s="25" t="str">
        <f t="shared" si="3"/>
        <v/>
      </c>
      <c r="H161" s="41"/>
    </row>
    <row r="162" spans="2:8" ht="25.5">
      <c r="B162" s="50" t="s">
        <v>321</v>
      </c>
      <c r="C162" s="14" t="s">
        <v>1747</v>
      </c>
      <c r="D162" s="22" t="s">
        <v>381</v>
      </c>
      <c r="E162" s="22"/>
      <c r="F162" s="38"/>
      <c r="G162" s="25">
        <f t="shared" si="3"/>
        <v>0</v>
      </c>
      <c r="H162" s="41"/>
    </row>
    <row r="163" spans="2:8">
      <c r="B163" s="50"/>
      <c r="C163" s="14"/>
      <c r="D163" s="22"/>
      <c r="E163" s="22"/>
      <c r="F163" s="38"/>
      <c r="G163" s="25" t="str">
        <f t="shared" si="3"/>
        <v/>
      </c>
      <c r="H163" s="41"/>
    </row>
    <row r="164" spans="2:8" ht="25.5">
      <c r="B164" s="50" t="s">
        <v>323</v>
      </c>
      <c r="C164" s="14" t="s">
        <v>1748</v>
      </c>
      <c r="D164" s="22" t="s">
        <v>381</v>
      </c>
      <c r="E164" s="22"/>
      <c r="F164" s="38"/>
      <c r="G164" s="25">
        <f t="shared" si="3"/>
        <v>0</v>
      </c>
      <c r="H164" s="41"/>
    </row>
    <row r="165" spans="2:8">
      <c r="B165" s="50"/>
      <c r="C165" s="14"/>
      <c r="D165" s="22"/>
      <c r="E165" s="22"/>
      <c r="F165" s="38"/>
      <c r="G165" s="25" t="str">
        <f t="shared" si="3"/>
        <v/>
      </c>
      <c r="H165" s="41"/>
    </row>
    <row r="166" spans="2:8" ht="25.5">
      <c r="B166" s="50" t="s">
        <v>1759</v>
      </c>
      <c r="C166" s="14" t="s">
        <v>1760</v>
      </c>
      <c r="D166" s="22"/>
      <c r="E166" s="22"/>
      <c r="F166" s="38"/>
      <c r="G166" s="25" t="str">
        <f t="shared" si="3"/>
        <v/>
      </c>
      <c r="H166" s="41"/>
    </row>
    <row r="167" spans="2:8">
      <c r="B167" s="50"/>
      <c r="C167" s="14"/>
      <c r="D167" s="22"/>
      <c r="E167" s="22"/>
      <c r="F167" s="38"/>
      <c r="G167" s="25" t="str">
        <f t="shared" si="3"/>
        <v/>
      </c>
      <c r="H167" s="41"/>
    </row>
    <row r="168" spans="2:8" ht="25.5">
      <c r="B168" s="50" t="s">
        <v>311</v>
      </c>
      <c r="C168" s="14" t="s">
        <v>1745</v>
      </c>
      <c r="D168" s="22" t="s">
        <v>381</v>
      </c>
      <c r="E168" s="22"/>
      <c r="F168" s="38"/>
      <c r="G168" s="25">
        <f t="shared" si="3"/>
        <v>0</v>
      </c>
      <c r="H168" s="41"/>
    </row>
    <row r="169" spans="2:8">
      <c r="B169" s="50"/>
      <c r="C169" s="14"/>
      <c r="D169" s="22"/>
      <c r="E169" s="22"/>
      <c r="F169" s="38"/>
      <c r="G169" s="25" t="str">
        <f t="shared" si="3"/>
        <v/>
      </c>
      <c r="H169" s="41"/>
    </row>
    <row r="170" spans="2:8" ht="25.5">
      <c r="B170" s="50" t="s">
        <v>313</v>
      </c>
      <c r="C170" s="14" t="s">
        <v>1746</v>
      </c>
      <c r="D170" s="22" t="s">
        <v>381</v>
      </c>
      <c r="E170" s="22"/>
      <c r="F170" s="38"/>
      <c r="G170" s="25">
        <f t="shared" si="3"/>
        <v>0</v>
      </c>
      <c r="H170" s="41"/>
    </row>
    <row r="171" spans="2:8">
      <c r="B171" s="50"/>
      <c r="C171" s="14"/>
      <c r="D171" s="22"/>
      <c r="E171" s="22"/>
      <c r="F171" s="38"/>
      <c r="G171" s="25" t="str">
        <f t="shared" si="3"/>
        <v/>
      </c>
      <c r="H171" s="41"/>
    </row>
    <row r="172" spans="2:8" ht="25.5">
      <c r="B172" s="50" t="s">
        <v>321</v>
      </c>
      <c r="C172" s="14" t="s">
        <v>1747</v>
      </c>
      <c r="D172" s="22" t="s">
        <v>381</v>
      </c>
      <c r="E172" s="22"/>
      <c r="F172" s="38"/>
      <c r="G172" s="25">
        <f t="shared" si="3"/>
        <v>0</v>
      </c>
      <c r="H172" s="41"/>
    </row>
    <row r="173" spans="2:8">
      <c r="B173" s="50"/>
      <c r="C173" s="14"/>
      <c r="D173" s="22"/>
      <c r="E173" s="22"/>
      <c r="F173" s="38"/>
      <c r="G173" s="25" t="str">
        <f t="shared" si="3"/>
        <v/>
      </c>
      <c r="H173" s="41"/>
    </row>
    <row r="174" spans="2:8" ht="25.5">
      <c r="B174" s="50" t="s">
        <v>323</v>
      </c>
      <c r="C174" s="14" t="s">
        <v>1748</v>
      </c>
      <c r="D174" s="22" t="s">
        <v>381</v>
      </c>
      <c r="E174" s="22"/>
      <c r="F174" s="38"/>
      <c r="G174" s="25">
        <f t="shared" si="3"/>
        <v>0</v>
      </c>
      <c r="H174" s="41"/>
    </row>
    <row r="175" spans="2:8">
      <c r="B175" s="50"/>
      <c r="C175" s="14"/>
      <c r="D175" s="22"/>
      <c r="E175" s="22"/>
      <c r="F175" s="38"/>
      <c r="G175" s="25" t="str">
        <f t="shared" si="3"/>
        <v/>
      </c>
      <c r="H175" s="41"/>
    </row>
    <row r="176" spans="2:8" ht="25.5">
      <c r="B176" s="50" t="s">
        <v>1761</v>
      </c>
      <c r="C176" s="14" t="s">
        <v>1762</v>
      </c>
      <c r="D176" s="22"/>
      <c r="E176" s="22"/>
      <c r="F176" s="38"/>
      <c r="G176" s="25" t="str">
        <f t="shared" si="3"/>
        <v/>
      </c>
      <c r="H176" s="41"/>
    </row>
    <row r="177" spans="2:8">
      <c r="B177" s="50"/>
      <c r="C177" s="14"/>
      <c r="D177" s="22"/>
      <c r="E177" s="22"/>
      <c r="F177" s="38"/>
      <c r="G177" s="25" t="str">
        <f t="shared" si="3"/>
        <v/>
      </c>
      <c r="H177" s="41"/>
    </row>
    <row r="178" spans="2:8" ht="25.5">
      <c r="B178" s="50" t="s">
        <v>1763</v>
      </c>
      <c r="C178" s="14" t="s">
        <v>1764</v>
      </c>
      <c r="D178" s="22"/>
      <c r="E178" s="22"/>
      <c r="F178" s="38"/>
      <c r="G178" s="25" t="str">
        <f t="shared" si="3"/>
        <v/>
      </c>
      <c r="H178" s="41"/>
    </row>
    <row r="179" spans="2:8">
      <c r="B179" s="50"/>
      <c r="C179" s="14"/>
      <c r="D179" s="22"/>
      <c r="E179" s="22"/>
      <c r="F179" s="38"/>
      <c r="G179" s="25" t="str">
        <f t="shared" si="3"/>
        <v/>
      </c>
      <c r="H179" s="41"/>
    </row>
    <row r="180" spans="2:8" ht="25.5">
      <c r="B180" s="50" t="s">
        <v>311</v>
      </c>
      <c r="C180" s="14" t="s">
        <v>1745</v>
      </c>
      <c r="D180" s="22" t="s">
        <v>381</v>
      </c>
      <c r="E180" s="22"/>
      <c r="F180" s="38"/>
      <c r="G180" s="25">
        <f t="shared" si="3"/>
        <v>0</v>
      </c>
      <c r="H180" s="41"/>
    </row>
    <row r="181" spans="2:8">
      <c r="B181" s="50"/>
      <c r="C181" s="14"/>
      <c r="D181" s="22"/>
      <c r="E181" s="22"/>
      <c r="F181" s="38"/>
      <c r="G181" s="25" t="str">
        <f t="shared" si="3"/>
        <v/>
      </c>
      <c r="H181" s="41"/>
    </row>
    <row r="182" spans="2:8" ht="25.5">
      <c r="B182" s="50" t="s">
        <v>313</v>
      </c>
      <c r="C182" s="14" t="s">
        <v>1746</v>
      </c>
      <c r="D182" s="22" t="s">
        <v>381</v>
      </c>
      <c r="E182" s="22"/>
      <c r="F182" s="38"/>
      <c r="G182" s="25">
        <f t="shared" si="3"/>
        <v>0</v>
      </c>
      <c r="H182" s="41"/>
    </row>
    <row r="183" spans="2:8">
      <c r="B183" s="50"/>
      <c r="C183" s="14"/>
      <c r="D183" s="22"/>
      <c r="E183" s="22"/>
      <c r="F183" s="38"/>
      <c r="G183" s="25" t="str">
        <f t="shared" si="3"/>
        <v/>
      </c>
      <c r="H183" s="41"/>
    </row>
    <row r="184" spans="2:8" ht="25.5">
      <c r="B184" s="50" t="s">
        <v>321</v>
      </c>
      <c r="C184" s="14" t="s">
        <v>1747</v>
      </c>
      <c r="D184" s="22" t="s">
        <v>381</v>
      </c>
      <c r="E184" s="22"/>
      <c r="F184" s="38"/>
      <c r="G184" s="25">
        <f t="shared" si="3"/>
        <v>0</v>
      </c>
      <c r="H184" s="41"/>
    </row>
    <row r="185" spans="2:8">
      <c r="B185" s="50"/>
      <c r="C185" s="14"/>
      <c r="D185" s="22"/>
      <c r="E185" s="22"/>
      <c r="F185" s="38"/>
      <c r="G185" s="25" t="str">
        <f t="shared" si="3"/>
        <v/>
      </c>
      <c r="H185" s="41"/>
    </row>
    <row r="186" spans="2:8" ht="25.5">
      <c r="B186" s="50" t="s">
        <v>323</v>
      </c>
      <c r="C186" s="14" t="s">
        <v>1748</v>
      </c>
      <c r="D186" s="22" t="s">
        <v>381</v>
      </c>
      <c r="E186" s="22"/>
      <c r="F186" s="38"/>
      <c r="G186" s="25">
        <f t="shared" si="3"/>
        <v>0</v>
      </c>
      <c r="H186" s="41"/>
    </row>
    <row r="187" spans="2:8">
      <c r="B187" s="50"/>
      <c r="D187" s="56"/>
      <c r="E187" s="56"/>
      <c r="F187" s="185"/>
      <c r="G187" s="25"/>
      <c r="H187" s="41"/>
    </row>
    <row r="188" spans="2:8">
      <c r="B188" s="50"/>
      <c r="D188" s="56"/>
      <c r="E188" s="56"/>
      <c r="F188" s="185"/>
      <c r="G188" s="25"/>
      <c r="H188" s="41"/>
    </row>
    <row r="189" spans="2:8" s="28" customFormat="1" ht="19.5" customHeight="1">
      <c r="B189" s="151" t="str">
        <f>$B$10</f>
        <v>C5.5</v>
      </c>
      <c r="C189" s="30" t="s">
        <v>80</v>
      </c>
      <c r="D189" s="31"/>
      <c r="E189" s="32"/>
      <c r="F189" s="31"/>
      <c r="G189" s="33">
        <f>SUM(G142:G188)</f>
        <v>0</v>
      </c>
      <c r="H189" s="34"/>
    </row>
    <row r="190" spans="2:8">
      <c r="B190" s="661" t="str">
        <f>Client1</f>
        <v>Province of KwaZulu-Natal</v>
      </c>
      <c r="C190" s="661"/>
      <c r="D190" s="661"/>
      <c r="E190" s="659" t="str">
        <f>"Contract No. "&amp;ContractNo</f>
        <v>Contract No. ZNB02213/0000/00/HOD/INF/23/T</v>
      </c>
      <c r="F190" s="659"/>
      <c r="G190" s="659"/>
    </row>
    <row r="191" spans="2:8">
      <c r="B191" s="661" t="str">
        <f>Client2</f>
        <v>Department of Transport</v>
      </c>
      <c r="C191" s="661"/>
      <c r="D191" s="661"/>
      <c r="E191" s="659"/>
      <c r="F191" s="659"/>
      <c r="G191" s="659"/>
    </row>
    <row r="192" spans="2:8">
      <c r="B192" s="662"/>
      <c r="C192" s="662"/>
      <c r="D192" s="662"/>
      <c r="E192" s="660"/>
      <c r="F192" s="660"/>
      <c r="G192" s="660"/>
    </row>
    <row r="193" spans="2:8">
      <c r="B193" s="670" t="s">
        <v>148</v>
      </c>
      <c r="C193" s="671"/>
      <c r="D193" s="671"/>
      <c r="E193" s="671"/>
      <c r="F193" s="671"/>
      <c r="G193" s="673" t="str">
        <f>$G$4</f>
        <v>CHAPTER C5.5</v>
      </c>
      <c r="H193" s="6"/>
    </row>
    <row r="194" spans="2:8">
      <c r="B194" s="663" t="str">
        <f>ContractDescription</f>
        <v>THE CONSTRUCTION OF MKUZE RIVER BRIDGE NO.3801 AT KM 27+440 ON MAIN ROAD P52-3 IN ZULULAND UNDER EMPANGENI REGION.</v>
      </c>
      <c r="C194" s="664"/>
      <c r="D194" s="664"/>
      <c r="E194" s="664"/>
      <c r="F194" s="664"/>
      <c r="G194" s="659"/>
      <c r="H194" s="8"/>
    </row>
    <row r="195" spans="2:8">
      <c r="B195" s="663"/>
      <c r="C195" s="664"/>
      <c r="D195" s="664"/>
      <c r="E195" s="664"/>
      <c r="F195" s="664"/>
      <c r="G195" s="659"/>
      <c r="H195" s="8"/>
    </row>
    <row r="196" spans="2:8">
      <c r="B196" s="665"/>
      <c r="C196" s="666"/>
      <c r="D196" s="666"/>
      <c r="E196" s="666"/>
      <c r="F196" s="666"/>
      <c r="G196" s="660"/>
      <c r="H196" s="8"/>
    </row>
    <row r="197" spans="2:8" s="9" customFormat="1" ht="24.95" customHeight="1">
      <c r="B197" s="76" t="s">
        <v>49</v>
      </c>
      <c r="C197" s="11" t="s">
        <v>50</v>
      </c>
      <c r="D197" s="11" t="s">
        <v>51</v>
      </c>
      <c r="E197" s="11" t="s">
        <v>53</v>
      </c>
      <c r="F197" s="11" t="s">
        <v>54</v>
      </c>
      <c r="G197" s="11" t="s">
        <v>55</v>
      </c>
      <c r="H197" s="12"/>
    </row>
    <row r="198" spans="2:8" s="28" customFormat="1" ht="19.5" customHeight="1">
      <c r="B198" s="82"/>
      <c r="C198" s="30" t="s">
        <v>149</v>
      </c>
      <c r="D198" s="31"/>
      <c r="E198" s="32"/>
      <c r="F198" s="31"/>
      <c r="G198" s="33">
        <f>G189</f>
        <v>0</v>
      </c>
      <c r="H198" s="34"/>
    </row>
    <row r="199" spans="2:8">
      <c r="B199" s="50"/>
      <c r="C199" s="14"/>
      <c r="D199" s="22"/>
      <c r="E199" s="22"/>
      <c r="F199" s="38"/>
      <c r="G199" s="25"/>
      <c r="H199" s="41"/>
    </row>
    <row r="200" spans="2:8" ht="25.5">
      <c r="B200" s="50" t="s">
        <v>1765</v>
      </c>
      <c r="C200" s="14" t="s">
        <v>1766</v>
      </c>
      <c r="D200" s="22"/>
      <c r="E200" s="22"/>
      <c r="F200" s="38"/>
      <c r="G200" s="25" t="str">
        <f t="shared" ref="G200:G241" si="4">IF(D200="","",E200*F200)</f>
        <v/>
      </c>
      <c r="H200" s="41"/>
    </row>
    <row r="201" spans="2:8">
      <c r="B201" s="50"/>
      <c r="C201" s="14"/>
      <c r="D201" s="22"/>
      <c r="E201" s="22"/>
      <c r="F201" s="38"/>
      <c r="G201" s="25" t="str">
        <f t="shared" si="4"/>
        <v/>
      </c>
      <c r="H201" s="41"/>
    </row>
    <row r="202" spans="2:8" ht="25.5">
      <c r="B202" s="50" t="s">
        <v>311</v>
      </c>
      <c r="C202" s="14" t="s">
        <v>1745</v>
      </c>
      <c r="D202" s="22" t="s">
        <v>381</v>
      </c>
      <c r="E202" s="22"/>
      <c r="F202" s="38"/>
      <c r="G202" s="25">
        <f t="shared" si="4"/>
        <v>0</v>
      </c>
      <c r="H202" s="41"/>
    </row>
    <row r="203" spans="2:8">
      <c r="B203" s="50"/>
      <c r="C203" s="14"/>
      <c r="D203" s="22"/>
      <c r="E203" s="22"/>
      <c r="F203" s="38"/>
      <c r="G203" s="25" t="str">
        <f t="shared" si="4"/>
        <v/>
      </c>
      <c r="H203" s="41"/>
    </row>
    <row r="204" spans="2:8" ht="25.5">
      <c r="B204" s="50" t="s">
        <v>313</v>
      </c>
      <c r="C204" s="14" t="s">
        <v>1746</v>
      </c>
      <c r="D204" s="22" t="s">
        <v>381</v>
      </c>
      <c r="E204" s="22"/>
      <c r="F204" s="38"/>
      <c r="G204" s="25">
        <f t="shared" si="4"/>
        <v>0</v>
      </c>
      <c r="H204" s="41"/>
    </row>
    <row r="205" spans="2:8">
      <c r="B205" s="50"/>
      <c r="C205" s="14"/>
      <c r="D205" s="22"/>
      <c r="E205" s="22"/>
      <c r="F205" s="38"/>
      <c r="G205" s="25" t="str">
        <f t="shared" si="4"/>
        <v/>
      </c>
      <c r="H205" s="41"/>
    </row>
    <row r="206" spans="2:8" ht="25.5">
      <c r="B206" s="50" t="s">
        <v>321</v>
      </c>
      <c r="C206" s="14" t="s">
        <v>1747</v>
      </c>
      <c r="D206" s="22" t="s">
        <v>381</v>
      </c>
      <c r="E206" s="22"/>
      <c r="F206" s="38"/>
      <c r="G206" s="25">
        <f t="shared" si="4"/>
        <v>0</v>
      </c>
      <c r="H206" s="41"/>
    </row>
    <row r="207" spans="2:8">
      <c r="B207" s="50"/>
      <c r="C207" s="14"/>
      <c r="D207" s="22"/>
      <c r="E207" s="22"/>
      <c r="F207" s="38"/>
      <c r="G207" s="25" t="str">
        <f t="shared" si="4"/>
        <v/>
      </c>
      <c r="H207" s="41"/>
    </row>
    <row r="208" spans="2:8" ht="25.5">
      <c r="B208" s="50" t="s">
        <v>323</v>
      </c>
      <c r="C208" s="14" t="s">
        <v>1748</v>
      </c>
      <c r="D208" s="22" t="s">
        <v>381</v>
      </c>
      <c r="E208" s="22"/>
      <c r="F208" s="38"/>
      <c r="G208" s="25">
        <f t="shared" si="4"/>
        <v>0</v>
      </c>
      <c r="H208" s="41"/>
    </row>
    <row r="209" spans="2:8">
      <c r="B209" s="50"/>
      <c r="C209" s="14"/>
      <c r="D209" s="22"/>
      <c r="E209" s="22"/>
      <c r="F209" s="38"/>
      <c r="G209" s="25" t="str">
        <f t="shared" si="4"/>
        <v/>
      </c>
      <c r="H209" s="41"/>
    </row>
    <row r="210" spans="2:8" ht="25.5">
      <c r="B210" s="50" t="s">
        <v>1767</v>
      </c>
      <c r="C210" s="14" t="s">
        <v>1768</v>
      </c>
      <c r="D210" s="22"/>
      <c r="E210" s="22"/>
      <c r="F210" s="38"/>
      <c r="G210" s="25" t="str">
        <f t="shared" si="4"/>
        <v/>
      </c>
      <c r="H210" s="41"/>
    </row>
    <row r="211" spans="2:8">
      <c r="B211" s="50"/>
      <c r="C211" s="14"/>
      <c r="D211" s="22"/>
      <c r="E211" s="22"/>
      <c r="F211" s="38"/>
      <c r="G211" s="25" t="str">
        <f t="shared" si="4"/>
        <v/>
      </c>
      <c r="H211" s="41"/>
    </row>
    <row r="212" spans="2:8" ht="25.5">
      <c r="B212" s="50" t="s">
        <v>311</v>
      </c>
      <c r="C212" s="14" t="s">
        <v>1745</v>
      </c>
      <c r="D212" s="22" t="s">
        <v>381</v>
      </c>
      <c r="E212" s="22"/>
      <c r="F212" s="38"/>
      <c r="G212" s="25">
        <f t="shared" si="4"/>
        <v>0</v>
      </c>
      <c r="H212" s="41"/>
    </row>
    <row r="213" spans="2:8">
      <c r="B213" s="50"/>
      <c r="C213" s="14"/>
      <c r="D213" s="22"/>
      <c r="E213" s="22"/>
      <c r="F213" s="38"/>
      <c r="G213" s="25" t="str">
        <f t="shared" si="4"/>
        <v/>
      </c>
      <c r="H213" s="41"/>
    </row>
    <row r="214" spans="2:8" ht="25.5">
      <c r="B214" s="50" t="s">
        <v>313</v>
      </c>
      <c r="C214" s="14" t="s">
        <v>1746</v>
      </c>
      <c r="D214" s="22" t="s">
        <v>381</v>
      </c>
      <c r="E214" s="22"/>
      <c r="F214" s="38"/>
      <c r="G214" s="25">
        <f t="shared" si="4"/>
        <v>0</v>
      </c>
      <c r="H214" s="41"/>
    </row>
    <row r="215" spans="2:8">
      <c r="B215" s="50"/>
      <c r="C215" s="14"/>
      <c r="D215" s="22"/>
      <c r="E215" s="22"/>
      <c r="F215" s="38"/>
      <c r="G215" s="25" t="str">
        <f t="shared" si="4"/>
        <v/>
      </c>
      <c r="H215" s="41"/>
    </row>
    <row r="216" spans="2:8" ht="25.5">
      <c r="B216" s="50" t="s">
        <v>321</v>
      </c>
      <c r="C216" s="14" t="s">
        <v>1747</v>
      </c>
      <c r="D216" s="22" t="s">
        <v>381</v>
      </c>
      <c r="E216" s="22"/>
      <c r="F216" s="38"/>
      <c r="G216" s="25">
        <f t="shared" si="4"/>
        <v>0</v>
      </c>
      <c r="H216" s="41"/>
    </row>
    <row r="217" spans="2:8">
      <c r="B217" s="50"/>
      <c r="C217" s="14"/>
      <c r="D217" s="22"/>
      <c r="E217" s="22"/>
      <c r="F217" s="38"/>
      <c r="G217" s="25" t="str">
        <f t="shared" si="4"/>
        <v/>
      </c>
      <c r="H217" s="41"/>
    </row>
    <row r="218" spans="2:8" ht="25.5">
      <c r="B218" s="50" t="s">
        <v>323</v>
      </c>
      <c r="C218" s="14" t="s">
        <v>1748</v>
      </c>
      <c r="D218" s="22" t="s">
        <v>381</v>
      </c>
      <c r="E218" s="22"/>
      <c r="F218" s="38"/>
      <c r="G218" s="25">
        <f t="shared" si="4"/>
        <v>0</v>
      </c>
      <c r="H218" s="41"/>
    </row>
    <row r="219" spans="2:8">
      <c r="B219" s="50"/>
      <c r="C219" s="14"/>
      <c r="D219" s="22"/>
      <c r="E219" s="22"/>
      <c r="F219" s="38"/>
      <c r="G219" s="25" t="str">
        <f t="shared" si="4"/>
        <v/>
      </c>
      <c r="H219" s="41"/>
    </row>
    <row r="220" spans="2:8" ht="38.25">
      <c r="B220" s="50" t="s">
        <v>1769</v>
      </c>
      <c r="C220" s="14" t="s">
        <v>1770</v>
      </c>
      <c r="D220" s="22"/>
      <c r="E220" s="22"/>
      <c r="F220" s="38"/>
      <c r="G220" s="25" t="str">
        <f t="shared" si="4"/>
        <v/>
      </c>
      <c r="H220" s="41"/>
    </row>
    <row r="221" spans="2:8">
      <c r="B221" s="50"/>
      <c r="C221" s="14"/>
      <c r="D221" s="22"/>
      <c r="E221" s="22"/>
      <c r="F221" s="38"/>
      <c r="G221" s="25" t="str">
        <f t="shared" si="4"/>
        <v/>
      </c>
      <c r="H221" s="41"/>
    </row>
    <row r="222" spans="2:8" ht="25.5">
      <c r="B222" s="50" t="s">
        <v>1771</v>
      </c>
      <c r="C222" s="14" t="s">
        <v>1744</v>
      </c>
      <c r="D222" s="22"/>
      <c r="E222" s="22"/>
      <c r="F222" s="38"/>
      <c r="G222" s="25" t="str">
        <f t="shared" si="4"/>
        <v/>
      </c>
      <c r="H222" s="41"/>
    </row>
    <row r="223" spans="2:8">
      <c r="B223" s="50"/>
      <c r="C223" s="14"/>
      <c r="D223" s="22"/>
      <c r="E223" s="22"/>
      <c r="F223" s="38"/>
      <c r="G223" s="25" t="str">
        <f t="shared" si="4"/>
        <v/>
      </c>
      <c r="H223" s="41"/>
    </row>
    <row r="224" spans="2:8" ht="25.5">
      <c r="B224" s="50" t="s">
        <v>311</v>
      </c>
      <c r="C224" s="14" t="s">
        <v>1745</v>
      </c>
      <c r="D224" s="22" t="s">
        <v>381</v>
      </c>
      <c r="E224" s="22"/>
      <c r="F224" s="38"/>
      <c r="G224" s="25">
        <f t="shared" si="4"/>
        <v>0</v>
      </c>
      <c r="H224" s="41"/>
    </row>
    <row r="225" spans="2:8">
      <c r="B225" s="50"/>
      <c r="C225" s="14"/>
      <c r="D225" s="22"/>
      <c r="E225" s="22"/>
      <c r="F225" s="38"/>
      <c r="G225" s="25" t="str">
        <f t="shared" si="4"/>
        <v/>
      </c>
      <c r="H225" s="41"/>
    </row>
    <row r="226" spans="2:8" ht="25.5">
      <c r="B226" s="50" t="s">
        <v>313</v>
      </c>
      <c r="C226" s="14" t="s">
        <v>1746</v>
      </c>
      <c r="D226" s="22" t="s">
        <v>381</v>
      </c>
      <c r="E226" s="22"/>
      <c r="F226" s="38"/>
      <c r="G226" s="25">
        <f t="shared" si="4"/>
        <v>0</v>
      </c>
      <c r="H226" s="41"/>
    </row>
    <row r="227" spans="2:8">
      <c r="B227" s="50"/>
      <c r="C227" s="14"/>
      <c r="D227" s="22"/>
      <c r="E227" s="22"/>
      <c r="F227" s="38"/>
      <c r="G227" s="25" t="str">
        <f t="shared" si="4"/>
        <v/>
      </c>
      <c r="H227" s="41"/>
    </row>
    <row r="228" spans="2:8" ht="25.5">
      <c r="B228" s="50" t="s">
        <v>321</v>
      </c>
      <c r="C228" s="14" t="s">
        <v>1747</v>
      </c>
      <c r="D228" s="22" t="s">
        <v>381</v>
      </c>
      <c r="E228" s="22"/>
      <c r="F228" s="38"/>
      <c r="G228" s="25">
        <f t="shared" si="4"/>
        <v>0</v>
      </c>
      <c r="H228" s="41"/>
    </row>
    <row r="229" spans="2:8">
      <c r="B229" s="50"/>
      <c r="C229" s="14"/>
      <c r="D229" s="22"/>
      <c r="E229" s="22"/>
      <c r="F229" s="38"/>
      <c r="G229" s="25" t="str">
        <f t="shared" si="4"/>
        <v/>
      </c>
      <c r="H229" s="41"/>
    </row>
    <row r="230" spans="2:8" ht="25.5">
      <c r="B230" s="50" t="s">
        <v>323</v>
      </c>
      <c r="C230" s="14" t="s">
        <v>1748</v>
      </c>
      <c r="D230" s="22" t="s">
        <v>381</v>
      </c>
      <c r="E230" s="22"/>
      <c r="F230" s="38"/>
      <c r="G230" s="25">
        <f t="shared" si="4"/>
        <v>0</v>
      </c>
      <c r="H230" s="41"/>
    </row>
    <row r="231" spans="2:8">
      <c r="B231" s="50"/>
      <c r="C231" s="14"/>
      <c r="D231" s="22"/>
      <c r="E231" s="22"/>
      <c r="F231" s="38"/>
      <c r="G231" s="25" t="str">
        <f t="shared" si="4"/>
        <v/>
      </c>
      <c r="H231" s="41"/>
    </row>
    <row r="232" spans="2:8" ht="25.5">
      <c r="B232" s="50" t="s">
        <v>1772</v>
      </c>
      <c r="C232" s="14" t="s">
        <v>1773</v>
      </c>
      <c r="D232" s="22"/>
      <c r="E232" s="22"/>
      <c r="F232" s="38"/>
      <c r="G232" s="25" t="str">
        <f t="shared" si="4"/>
        <v/>
      </c>
      <c r="H232" s="41"/>
    </row>
    <row r="233" spans="2:8">
      <c r="B233" s="50"/>
      <c r="C233" s="14"/>
      <c r="D233" s="22"/>
      <c r="E233" s="22"/>
      <c r="F233" s="38"/>
      <c r="G233" s="25" t="str">
        <f t="shared" si="4"/>
        <v/>
      </c>
      <c r="H233" s="41"/>
    </row>
    <row r="234" spans="2:8" ht="25.5">
      <c r="B234" s="50" t="s">
        <v>311</v>
      </c>
      <c r="C234" s="14" t="s">
        <v>1745</v>
      </c>
      <c r="D234" s="22" t="s">
        <v>381</v>
      </c>
      <c r="E234" s="22"/>
      <c r="F234" s="38"/>
      <c r="G234" s="25">
        <f t="shared" si="4"/>
        <v>0</v>
      </c>
      <c r="H234" s="41"/>
    </row>
    <row r="235" spans="2:8">
      <c r="B235" s="50"/>
      <c r="C235" s="14"/>
      <c r="D235" s="22"/>
      <c r="E235" s="22"/>
      <c r="F235" s="38"/>
      <c r="G235" s="25" t="str">
        <f t="shared" si="4"/>
        <v/>
      </c>
      <c r="H235" s="41"/>
    </row>
    <row r="236" spans="2:8" ht="25.5">
      <c r="B236" s="50" t="s">
        <v>313</v>
      </c>
      <c r="C236" s="14" t="s">
        <v>1746</v>
      </c>
      <c r="D236" s="22" t="s">
        <v>381</v>
      </c>
      <c r="E236" s="22"/>
      <c r="F236" s="38"/>
      <c r="G236" s="25">
        <f t="shared" si="4"/>
        <v>0</v>
      </c>
      <c r="H236" s="41"/>
    </row>
    <row r="237" spans="2:8">
      <c r="B237" s="50"/>
      <c r="C237" s="14"/>
      <c r="D237" s="22"/>
      <c r="E237" s="22"/>
      <c r="F237" s="38"/>
      <c r="G237" s="25" t="str">
        <f t="shared" si="4"/>
        <v/>
      </c>
      <c r="H237" s="41"/>
    </row>
    <row r="238" spans="2:8" ht="25.5">
      <c r="B238" s="50" t="s">
        <v>321</v>
      </c>
      <c r="C238" s="14" t="s">
        <v>1747</v>
      </c>
      <c r="D238" s="22" t="s">
        <v>381</v>
      </c>
      <c r="E238" s="22"/>
      <c r="F238" s="38"/>
      <c r="G238" s="25">
        <f t="shared" si="4"/>
        <v>0</v>
      </c>
      <c r="H238" s="41"/>
    </row>
    <row r="239" spans="2:8">
      <c r="B239" s="50"/>
      <c r="C239" s="14"/>
      <c r="D239" s="22"/>
      <c r="E239" s="22"/>
      <c r="F239" s="38"/>
      <c r="G239" s="25" t="str">
        <f t="shared" si="4"/>
        <v/>
      </c>
      <c r="H239" s="41"/>
    </row>
    <row r="240" spans="2:8" ht="25.5">
      <c r="B240" s="50" t="s">
        <v>323</v>
      </c>
      <c r="C240" s="14" t="s">
        <v>1748</v>
      </c>
      <c r="D240" s="22" t="s">
        <v>381</v>
      </c>
      <c r="E240" s="22"/>
      <c r="F240" s="38"/>
      <c r="G240" s="25">
        <f t="shared" si="4"/>
        <v>0</v>
      </c>
      <c r="H240" s="41"/>
    </row>
    <row r="241" spans="2:8">
      <c r="B241" s="50"/>
      <c r="C241" s="14"/>
      <c r="D241" s="22"/>
      <c r="E241" s="22"/>
      <c r="F241" s="38"/>
      <c r="G241" s="25" t="str">
        <f t="shared" si="4"/>
        <v/>
      </c>
      <c r="H241" s="41"/>
    </row>
    <row r="242" spans="2:8">
      <c r="B242" s="50"/>
      <c r="C242" s="14"/>
      <c r="D242" s="22"/>
      <c r="E242" s="22"/>
      <c r="F242" s="38"/>
      <c r="G242" s="25"/>
      <c r="H242" s="41"/>
    </row>
    <row r="243" spans="2:8">
      <c r="B243" s="50"/>
      <c r="C243" s="14"/>
      <c r="D243" s="22"/>
      <c r="E243" s="22"/>
      <c r="F243" s="38"/>
      <c r="G243" s="25"/>
      <c r="H243" s="41"/>
    </row>
    <row r="244" spans="2:8">
      <c r="B244" s="50"/>
      <c r="C244" s="14"/>
      <c r="D244" s="22"/>
      <c r="E244" s="22"/>
      <c r="F244" s="38"/>
      <c r="G244" s="25"/>
      <c r="H244" s="41"/>
    </row>
    <row r="245" spans="2:8" s="28" customFormat="1" ht="19.5" customHeight="1">
      <c r="B245" s="151" t="str">
        <f>$B$10</f>
        <v>C5.5</v>
      </c>
      <c r="C245" s="30" t="s">
        <v>80</v>
      </c>
      <c r="D245" s="31"/>
      <c r="E245" s="32"/>
      <c r="F245" s="31"/>
      <c r="G245" s="33">
        <f>SUM(G198:G244)</f>
        <v>0</v>
      </c>
      <c r="H245" s="34"/>
    </row>
    <row r="246" spans="2:8">
      <c r="B246" s="661" t="str">
        <f>Client1</f>
        <v>Province of KwaZulu-Natal</v>
      </c>
      <c r="C246" s="661"/>
      <c r="D246" s="661"/>
      <c r="E246" s="659" t="str">
        <f>"Contract No. "&amp;ContractNo</f>
        <v>Contract No. ZNB02213/0000/00/HOD/INF/23/T</v>
      </c>
      <c r="F246" s="659"/>
      <c r="G246" s="659"/>
    </row>
    <row r="247" spans="2:8">
      <c r="B247" s="661" t="str">
        <f>Client2</f>
        <v>Department of Transport</v>
      </c>
      <c r="C247" s="661"/>
      <c r="D247" s="661"/>
      <c r="E247" s="659"/>
      <c r="F247" s="659"/>
      <c r="G247" s="659"/>
    </row>
    <row r="248" spans="2:8">
      <c r="B248" s="662"/>
      <c r="C248" s="662"/>
      <c r="D248" s="662"/>
      <c r="E248" s="660"/>
      <c r="F248" s="660"/>
      <c r="G248" s="660"/>
    </row>
    <row r="249" spans="2:8">
      <c r="B249" s="670" t="s">
        <v>148</v>
      </c>
      <c r="C249" s="671"/>
      <c r="D249" s="671"/>
      <c r="E249" s="671"/>
      <c r="F249" s="671"/>
      <c r="G249" s="673" t="str">
        <f>$G$4</f>
        <v>CHAPTER C5.5</v>
      </c>
      <c r="H249" s="6"/>
    </row>
    <row r="250" spans="2:8">
      <c r="B250" s="663" t="str">
        <f>ContractDescription</f>
        <v>THE CONSTRUCTION OF MKUZE RIVER BRIDGE NO.3801 AT KM 27+440 ON MAIN ROAD P52-3 IN ZULULAND UNDER EMPANGENI REGION.</v>
      </c>
      <c r="C250" s="664"/>
      <c r="D250" s="664"/>
      <c r="E250" s="664"/>
      <c r="F250" s="664"/>
      <c r="G250" s="659"/>
      <c r="H250" s="8"/>
    </row>
    <row r="251" spans="2:8">
      <c r="B251" s="663"/>
      <c r="C251" s="664"/>
      <c r="D251" s="664"/>
      <c r="E251" s="664"/>
      <c r="F251" s="664"/>
      <c r="G251" s="659"/>
      <c r="H251" s="8"/>
    </row>
    <row r="252" spans="2:8">
      <c r="B252" s="665"/>
      <c r="C252" s="666"/>
      <c r="D252" s="666"/>
      <c r="E252" s="666"/>
      <c r="F252" s="666"/>
      <c r="G252" s="660"/>
      <c r="H252" s="8"/>
    </row>
    <row r="253" spans="2:8" s="9" customFormat="1" ht="24.95" customHeight="1">
      <c r="B253" s="76" t="s">
        <v>49</v>
      </c>
      <c r="C253" s="11" t="s">
        <v>50</v>
      </c>
      <c r="D253" s="11" t="s">
        <v>51</v>
      </c>
      <c r="E253" s="11" t="s">
        <v>53</v>
      </c>
      <c r="F253" s="11" t="s">
        <v>54</v>
      </c>
      <c r="G253" s="11" t="s">
        <v>55</v>
      </c>
      <c r="H253" s="12"/>
    </row>
    <row r="254" spans="2:8" s="28" customFormat="1" ht="19.5" customHeight="1">
      <c r="B254" s="82"/>
      <c r="C254" s="30" t="s">
        <v>149</v>
      </c>
      <c r="D254" s="31"/>
      <c r="E254" s="32"/>
      <c r="F254" s="31"/>
      <c r="G254" s="33">
        <f>G245</f>
        <v>0</v>
      </c>
      <c r="H254" s="34"/>
    </row>
    <row r="255" spans="2:8">
      <c r="B255" s="50"/>
      <c r="C255" s="14"/>
      <c r="D255" s="22"/>
      <c r="E255" s="22"/>
      <c r="F255" s="38"/>
      <c r="G255" s="25"/>
      <c r="H255" s="41"/>
    </row>
    <row r="256" spans="2:8" ht="25.5">
      <c r="B256" s="50" t="s">
        <v>1774</v>
      </c>
      <c r="C256" s="14" t="s">
        <v>1775</v>
      </c>
      <c r="D256" s="22"/>
      <c r="E256" s="22"/>
      <c r="F256" s="38"/>
      <c r="G256" s="25" t="str">
        <f t="shared" ref="G256:G296" si="5">IF(D256="","",E256*F256)</f>
        <v/>
      </c>
      <c r="H256" s="41"/>
    </row>
    <row r="257" spans="2:8">
      <c r="B257" s="50"/>
      <c r="C257" s="14"/>
      <c r="D257" s="22"/>
      <c r="E257" s="22"/>
      <c r="F257" s="38"/>
      <c r="G257" s="25" t="str">
        <f t="shared" si="5"/>
        <v/>
      </c>
      <c r="H257" s="41"/>
    </row>
    <row r="258" spans="2:8" ht="25.5">
      <c r="B258" s="50" t="s">
        <v>311</v>
      </c>
      <c r="C258" s="14" t="s">
        <v>1745</v>
      </c>
      <c r="D258" s="22" t="s">
        <v>381</v>
      </c>
      <c r="E258" s="22"/>
      <c r="F258" s="38"/>
      <c r="G258" s="25">
        <f t="shared" si="5"/>
        <v>0</v>
      </c>
      <c r="H258" s="41"/>
    </row>
    <row r="259" spans="2:8">
      <c r="B259" s="50"/>
      <c r="C259" s="14"/>
      <c r="D259" s="22"/>
      <c r="E259" s="22"/>
      <c r="F259" s="38"/>
      <c r="G259" s="25" t="str">
        <f t="shared" si="5"/>
        <v/>
      </c>
      <c r="H259" s="41"/>
    </row>
    <row r="260" spans="2:8" ht="25.5">
      <c r="B260" s="50" t="s">
        <v>313</v>
      </c>
      <c r="C260" s="14" t="s">
        <v>1746</v>
      </c>
      <c r="D260" s="22" t="s">
        <v>381</v>
      </c>
      <c r="E260" s="22"/>
      <c r="F260" s="38"/>
      <c r="G260" s="25">
        <f t="shared" si="5"/>
        <v>0</v>
      </c>
      <c r="H260" s="41"/>
    </row>
    <row r="261" spans="2:8">
      <c r="B261" s="50"/>
      <c r="C261" s="14"/>
      <c r="D261" s="22"/>
      <c r="E261" s="22"/>
      <c r="F261" s="38"/>
      <c r="G261" s="25" t="str">
        <f t="shared" si="5"/>
        <v/>
      </c>
      <c r="H261" s="41"/>
    </row>
    <row r="262" spans="2:8" ht="25.5">
      <c r="B262" s="50" t="s">
        <v>321</v>
      </c>
      <c r="C262" s="14" t="s">
        <v>1747</v>
      </c>
      <c r="D262" s="22" t="s">
        <v>381</v>
      </c>
      <c r="E262" s="22"/>
      <c r="F262" s="38"/>
      <c r="G262" s="25">
        <f t="shared" si="5"/>
        <v>0</v>
      </c>
      <c r="H262" s="41"/>
    </row>
    <row r="263" spans="2:8">
      <c r="B263" s="50"/>
      <c r="C263" s="14"/>
      <c r="D263" s="22"/>
      <c r="E263" s="22"/>
      <c r="F263" s="38"/>
      <c r="G263" s="25" t="str">
        <f t="shared" si="5"/>
        <v/>
      </c>
      <c r="H263" s="41"/>
    </row>
    <row r="264" spans="2:8" ht="25.5">
      <c r="B264" s="50" t="s">
        <v>323</v>
      </c>
      <c r="C264" s="14" t="s">
        <v>1748</v>
      </c>
      <c r="D264" s="22" t="s">
        <v>381</v>
      </c>
      <c r="E264" s="22"/>
      <c r="F264" s="38"/>
      <c r="G264" s="25">
        <f t="shared" si="5"/>
        <v>0</v>
      </c>
      <c r="H264" s="41"/>
    </row>
    <row r="265" spans="2:8">
      <c r="B265" s="50"/>
      <c r="C265" s="14"/>
      <c r="D265" s="22"/>
      <c r="E265" s="22"/>
      <c r="F265" s="38"/>
      <c r="G265" s="25" t="str">
        <f t="shared" si="5"/>
        <v/>
      </c>
      <c r="H265" s="41"/>
    </row>
    <row r="266" spans="2:8" ht="38.25">
      <c r="B266" s="50" t="s">
        <v>1776</v>
      </c>
      <c r="C266" s="14" t="s">
        <v>1777</v>
      </c>
      <c r="D266" s="22"/>
      <c r="E266" s="22"/>
      <c r="F266" s="38"/>
      <c r="G266" s="25" t="str">
        <f t="shared" si="5"/>
        <v/>
      </c>
      <c r="H266" s="41"/>
    </row>
    <row r="267" spans="2:8">
      <c r="B267" s="50"/>
      <c r="C267" s="14"/>
      <c r="D267" s="22"/>
      <c r="E267" s="22"/>
      <c r="F267" s="38"/>
      <c r="G267" s="25" t="str">
        <f t="shared" si="5"/>
        <v/>
      </c>
      <c r="H267" s="41"/>
    </row>
    <row r="268" spans="2:8" ht="25.5">
      <c r="B268" s="50" t="s">
        <v>1778</v>
      </c>
      <c r="C268" s="14" t="s">
        <v>1779</v>
      </c>
      <c r="D268" s="22"/>
      <c r="E268" s="22"/>
      <c r="F268" s="38"/>
      <c r="G268" s="25" t="str">
        <f t="shared" si="5"/>
        <v/>
      </c>
      <c r="H268" s="41"/>
    </row>
    <row r="269" spans="2:8">
      <c r="B269" s="50"/>
      <c r="C269" s="14"/>
      <c r="D269" s="22"/>
      <c r="E269" s="22"/>
      <c r="F269" s="38"/>
      <c r="G269" s="25" t="str">
        <f t="shared" si="5"/>
        <v/>
      </c>
      <c r="H269" s="41"/>
    </row>
    <row r="270" spans="2:8" ht="25.5">
      <c r="B270" s="50" t="s">
        <v>311</v>
      </c>
      <c r="C270" s="14" t="s">
        <v>1745</v>
      </c>
      <c r="D270" s="22" t="s">
        <v>381</v>
      </c>
      <c r="E270" s="22"/>
      <c r="F270" s="38"/>
      <c r="G270" s="25">
        <f t="shared" si="5"/>
        <v>0</v>
      </c>
      <c r="H270" s="41"/>
    </row>
    <row r="271" spans="2:8">
      <c r="B271" s="50"/>
      <c r="C271" s="14"/>
      <c r="D271" s="22"/>
      <c r="E271" s="22"/>
      <c r="F271" s="38"/>
      <c r="G271" s="25" t="str">
        <f t="shared" si="5"/>
        <v/>
      </c>
      <c r="H271" s="41"/>
    </row>
    <row r="272" spans="2:8" ht="25.5">
      <c r="B272" s="50" t="s">
        <v>313</v>
      </c>
      <c r="C272" s="14" t="s">
        <v>1746</v>
      </c>
      <c r="D272" s="22" t="s">
        <v>381</v>
      </c>
      <c r="E272" s="22"/>
      <c r="F272" s="38"/>
      <c r="G272" s="25">
        <f t="shared" si="5"/>
        <v>0</v>
      </c>
      <c r="H272" s="41"/>
    </row>
    <row r="273" spans="2:8">
      <c r="B273" s="50"/>
      <c r="C273" s="14"/>
      <c r="D273" s="22"/>
      <c r="E273" s="22"/>
      <c r="F273" s="38"/>
      <c r="G273" s="25" t="str">
        <f t="shared" si="5"/>
        <v/>
      </c>
      <c r="H273" s="41"/>
    </row>
    <row r="274" spans="2:8" ht="25.5">
      <c r="B274" s="50" t="s">
        <v>321</v>
      </c>
      <c r="C274" s="14" t="s">
        <v>1747</v>
      </c>
      <c r="D274" s="22" t="s">
        <v>381</v>
      </c>
      <c r="E274" s="22"/>
      <c r="F274" s="38"/>
      <c r="G274" s="25">
        <f t="shared" si="5"/>
        <v>0</v>
      </c>
      <c r="H274" s="41"/>
    </row>
    <row r="275" spans="2:8">
      <c r="B275" s="50"/>
      <c r="C275" s="14"/>
      <c r="D275" s="22"/>
      <c r="E275" s="22"/>
      <c r="F275" s="38"/>
      <c r="G275" s="25" t="str">
        <f t="shared" si="5"/>
        <v/>
      </c>
      <c r="H275" s="41"/>
    </row>
    <row r="276" spans="2:8" ht="25.5">
      <c r="B276" s="50" t="s">
        <v>323</v>
      </c>
      <c r="C276" s="14" t="s">
        <v>1748</v>
      </c>
      <c r="D276" s="22" t="s">
        <v>381</v>
      </c>
      <c r="E276" s="22"/>
      <c r="F276" s="38"/>
      <c r="G276" s="25">
        <f t="shared" si="5"/>
        <v>0</v>
      </c>
      <c r="H276" s="41"/>
    </row>
    <row r="277" spans="2:8">
      <c r="B277" s="50"/>
      <c r="C277" s="14"/>
      <c r="D277" s="22"/>
      <c r="E277" s="22"/>
      <c r="F277" s="38"/>
      <c r="G277" s="25" t="str">
        <f t="shared" si="5"/>
        <v/>
      </c>
      <c r="H277" s="41"/>
    </row>
    <row r="278" spans="2:8" ht="25.5">
      <c r="B278" s="50" t="s">
        <v>1780</v>
      </c>
      <c r="C278" s="14" t="s">
        <v>1758</v>
      </c>
      <c r="D278" s="22"/>
      <c r="E278" s="22"/>
      <c r="F278" s="38"/>
      <c r="G278" s="25" t="str">
        <f t="shared" si="5"/>
        <v/>
      </c>
      <c r="H278" s="41"/>
    </row>
    <row r="279" spans="2:8">
      <c r="B279" s="50"/>
      <c r="C279" s="14"/>
      <c r="D279" s="22"/>
      <c r="E279" s="22"/>
      <c r="F279" s="38"/>
      <c r="G279" s="25" t="str">
        <f t="shared" si="5"/>
        <v/>
      </c>
      <c r="H279" s="41"/>
    </row>
    <row r="280" spans="2:8" ht="25.5">
      <c r="B280" s="50" t="s">
        <v>311</v>
      </c>
      <c r="C280" s="14" t="s">
        <v>1745</v>
      </c>
      <c r="D280" s="22" t="s">
        <v>381</v>
      </c>
      <c r="E280" s="22"/>
      <c r="F280" s="38"/>
      <c r="G280" s="25">
        <f t="shared" si="5"/>
        <v>0</v>
      </c>
      <c r="H280" s="41"/>
    </row>
    <row r="281" spans="2:8">
      <c r="B281" s="50"/>
      <c r="C281" s="14"/>
      <c r="D281" s="22"/>
      <c r="E281" s="22"/>
      <c r="F281" s="38"/>
      <c r="G281" s="25" t="str">
        <f t="shared" si="5"/>
        <v/>
      </c>
      <c r="H281" s="41"/>
    </row>
    <row r="282" spans="2:8" ht="25.5">
      <c r="B282" s="50" t="s">
        <v>313</v>
      </c>
      <c r="C282" s="14" t="s">
        <v>1746</v>
      </c>
      <c r="D282" s="22" t="s">
        <v>381</v>
      </c>
      <c r="E282" s="22"/>
      <c r="F282" s="38"/>
      <c r="G282" s="25">
        <f t="shared" si="5"/>
        <v>0</v>
      </c>
      <c r="H282" s="41"/>
    </row>
    <row r="283" spans="2:8">
      <c r="B283" s="50"/>
      <c r="C283" s="14"/>
      <c r="D283" s="22"/>
      <c r="E283" s="22"/>
      <c r="F283" s="38"/>
      <c r="G283" s="25" t="str">
        <f t="shared" si="5"/>
        <v/>
      </c>
      <c r="H283" s="41"/>
    </row>
    <row r="284" spans="2:8" ht="25.5">
      <c r="B284" s="50" t="s">
        <v>321</v>
      </c>
      <c r="C284" s="14" t="s">
        <v>1747</v>
      </c>
      <c r="D284" s="22" t="s">
        <v>381</v>
      </c>
      <c r="E284" s="22"/>
      <c r="F284" s="38"/>
      <c r="G284" s="25">
        <f t="shared" si="5"/>
        <v>0</v>
      </c>
      <c r="H284" s="41"/>
    </row>
    <row r="285" spans="2:8">
      <c r="B285" s="50"/>
      <c r="C285" s="14"/>
      <c r="D285" s="22"/>
      <c r="E285" s="22"/>
      <c r="F285" s="38"/>
      <c r="G285" s="25" t="str">
        <f t="shared" si="5"/>
        <v/>
      </c>
      <c r="H285" s="41"/>
    </row>
    <row r="286" spans="2:8" ht="25.5">
      <c r="B286" s="50" t="s">
        <v>323</v>
      </c>
      <c r="C286" s="14" t="s">
        <v>1748</v>
      </c>
      <c r="D286" s="22" t="s">
        <v>381</v>
      </c>
      <c r="E286" s="22"/>
      <c r="F286" s="38"/>
      <c r="G286" s="25">
        <f t="shared" si="5"/>
        <v>0</v>
      </c>
      <c r="H286" s="41"/>
    </row>
    <row r="287" spans="2:8">
      <c r="B287" s="50"/>
      <c r="C287" s="14"/>
      <c r="D287" s="22"/>
      <c r="E287" s="22"/>
      <c r="F287" s="38"/>
      <c r="G287" s="25" t="str">
        <f t="shared" si="5"/>
        <v/>
      </c>
      <c r="H287" s="41"/>
    </row>
    <row r="288" spans="2:8" ht="25.5">
      <c r="B288" s="50" t="s">
        <v>1781</v>
      </c>
      <c r="C288" s="14" t="s">
        <v>1760</v>
      </c>
      <c r="D288" s="22"/>
      <c r="E288" s="22"/>
      <c r="F288" s="38"/>
      <c r="G288" s="25" t="str">
        <f t="shared" si="5"/>
        <v/>
      </c>
      <c r="H288" s="41"/>
    </row>
    <row r="289" spans="2:8">
      <c r="B289" s="50"/>
      <c r="C289" s="14"/>
      <c r="D289" s="22"/>
      <c r="E289" s="22"/>
      <c r="F289" s="38"/>
      <c r="G289" s="25" t="str">
        <f t="shared" si="5"/>
        <v/>
      </c>
      <c r="H289" s="41"/>
    </row>
    <row r="290" spans="2:8" ht="25.5">
      <c r="B290" s="50" t="s">
        <v>311</v>
      </c>
      <c r="C290" s="14" t="s">
        <v>1745</v>
      </c>
      <c r="D290" s="22" t="s">
        <v>381</v>
      </c>
      <c r="E290" s="22"/>
      <c r="F290" s="38"/>
      <c r="G290" s="25">
        <f t="shared" si="5"/>
        <v>0</v>
      </c>
      <c r="H290" s="41"/>
    </row>
    <row r="291" spans="2:8">
      <c r="B291" s="50"/>
      <c r="C291" s="14"/>
      <c r="D291" s="22"/>
      <c r="E291" s="22"/>
      <c r="F291" s="38"/>
      <c r="G291" s="25" t="str">
        <f t="shared" si="5"/>
        <v/>
      </c>
      <c r="H291" s="41"/>
    </row>
    <row r="292" spans="2:8" ht="25.5">
      <c r="B292" s="50" t="s">
        <v>313</v>
      </c>
      <c r="C292" s="14" t="s">
        <v>1746</v>
      </c>
      <c r="D292" s="22" t="s">
        <v>381</v>
      </c>
      <c r="E292" s="22"/>
      <c r="F292" s="38"/>
      <c r="G292" s="25">
        <f t="shared" si="5"/>
        <v>0</v>
      </c>
      <c r="H292" s="41"/>
    </row>
    <row r="293" spans="2:8">
      <c r="B293" s="50"/>
      <c r="C293" s="14"/>
      <c r="D293" s="22"/>
      <c r="E293" s="22"/>
      <c r="F293" s="38"/>
      <c r="G293" s="25" t="str">
        <f t="shared" si="5"/>
        <v/>
      </c>
      <c r="H293" s="41"/>
    </row>
    <row r="294" spans="2:8" ht="25.5">
      <c r="B294" s="50" t="s">
        <v>321</v>
      </c>
      <c r="C294" s="14" t="s">
        <v>1747</v>
      </c>
      <c r="D294" s="22" t="s">
        <v>381</v>
      </c>
      <c r="E294" s="22"/>
      <c r="F294" s="38"/>
      <c r="G294" s="25">
        <f t="shared" si="5"/>
        <v>0</v>
      </c>
      <c r="H294" s="41"/>
    </row>
    <row r="295" spans="2:8">
      <c r="B295" s="50"/>
      <c r="C295" s="14"/>
      <c r="D295" s="22"/>
      <c r="E295" s="22"/>
      <c r="F295" s="38"/>
      <c r="G295" s="25" t="str">
        <f t="shared" si="5"/>
        <v/>
      </c>
      <c r="H295" s="41"/>
    </row>
    <row r="296" spans="2:8" ht="25.5">
      <c r="B296" s="50" t="s">
        <v>323</v>
      </c>
      <c r="C296" s="14" t="s">
        <v>1748</v>
      </c>
      <c r="D296" s="22" t="s">
        <v>381</v>
      </c>
      <c r="E296" s="22"/>
      <c r="F296" s="38"/>
      <c r="G296" s="25">
        <f t="shared" si="5"/>
        <v>0</v>
      </c>
      <c r="H296" s="41"/>
    </row>
    <row r="297" spans="2:8">
      <c r="B297" s="50"/>
      <c r="C297" s="14"/>
      <c r="D297" s="22"/>
      <c r="E297" s="22"/>
      <c r="F297" s="38"/>
      <c r="G297" s="25"/>
      <c r="H297" s="41"/>
    </row>
    <row r="298" spans="2:8">
      <c r="B298" s="50"/>
      <c r="C298" s="14"/>
      <c r="D298" s="22"/>
      <c r="E298" s="22"/>
      <c r="F298" s="38"/>
      <c r="G298" s="25"/>
      <c r="H298" s="41"/>
    </row>
    <row r="299" spans="2:8">
      <c r="B299" s="50"/>
      <c r="C299" s="14"/>
      <c r="D299" s="22"/>
      <c r="E299" s="22"/>
      <c r="F299" s="38"/>
      <c r="G299" s="25"/>
      <c r="H299" s="41"/>
    </row>
    <row r="300" spans="2:8">
      <c r="B300" s="50"/>
      <c r="C300" s="14"/>
      <c r="D300" s="22"/>
      <c r="E300" s="22"/>
      <c r="F300" s="38"/>
      <c r="G300" s="25" t="str">
        <f>IF(D300="","",E300*F300)</f>
        <v/>
      </c>
      <c r="H300" s="41"/>
    </row>
    <row r="301" spans="2:8" s="28" customFormat="1" ht="19.5" customHeight="1">
      <c r="B301" s="151" t="str">
        <f>$B$10</f>
        <v>C5.5</v>
      </c>
      <c r="C301" s="30" t="s">
        <v>80</v>
      </c>
      <c r="D301" s="31"/>
      <c r="E301" s="32"/>
      <c r="F301" s="31"/>
      <c r="G301" s="33">
        <f>SUM(G254:G300)</f>
        <v>0</v>
      </c>
      <c r="H301" s="34"/>
    </row>
    <row r="302" spans="2:8">
      <c r="B302" s="661" t="str">
        <f>Client1</f>
        <v>Province of KwaZulu-Natal</v>
      </c>
      <c r="C302" s="661"/>
      <c r="D302" s="661"/>
      <c r="E302" s="659" t="str">
        <f>"Contract No. "&amp;ContractNo</f>
        <v>Contract No. ZNB02213/0000/00/HOD/INF/23/T</v>
      </c>
      <c r="F302" s="659"/>
      <c r="G302" s="659"/>
    </row>
    <row r="303" spans="2:8">
      <c r="B303" s="661" t="str">
        <f>Client2</f>
        <v>Department of Transport</v>
      </c>
      <c r="C303" s="661"/>
      <c r="D303" s="661"/>
      <c r="E303" s="659"/>
      <c r="F303" s="659"/>
      <c r="G303" s="659"/>
    </row>
    <row r="304" spans="2:8">
      <c r="B304" s="662"/>
      <c r="C304" s="662"/>
      <c r="D304" s="662"/>
      <c r="E304" s="660"/>
      <c r="F304" s="660"/>
      <c r="G304" s="660"/>
    </row>
    <row r="305" spans="2:8">
      <c r="B305" s="670" t="s">
        <v>148</v>
      </c>
      <c r="C305" s="671"/>
      <c r="D305" s="671"/>
      <c r="E305" s="671"/>
      <c r="F305" s="671"/>
      <c r="G305" s="673" t="str">
        <f>$G$4</f>
        <v>CHAPTER C5.5</v>
      </c>
      <c r="H305" s="6"/>
    </row>
    <row r="306" spans="2:8">
      <c r="B306" s="663" t="str">
        <f>ContractDescription</f>
        <v>THE CONSTRUCTION OF MKUZE RIVER BRIDGE NO.3801 AT KM 27+440 ON MAIN ROAD P52-3 IN ZULULAND UNDER EMPANGENI REGION.</v>
      </c>
      <c r="C306" s="664"/>
      <c r="D306" s="664"/>
      <c r="E306" s="664"/>
      <c r="F306" s="664"/>
      <c r="G306" s="659"/>
      <c r="H306" s="8"/>
    </row>
    <row r="307" spans="2:8">
      <c r="B307" s="663"/>
      <c r="C307" s="664"/>
      <c r="D307" s="664"/>
      <c r="E307" s="664"/>
      <c r="F307" s="664"/>
      <c r="G307" s="659"/>
      <c r="H307" s="8"/>
    </row>
    <row r="308" spans="2:8">
      <c r="B308" s="665"/>
      <c r="C308" s="666"/>
      <c r="D308" s="666"/>
      <c r="E308" s="666"/>
      <c r="F308" s="666"/>
      <c r="G308" s="660"/>
      <c r="H308" s="8"/>
    </row>
    <row r="309" spans="2:8" s="9" customFormat="1" ht="24.95" customHeight="1">
      <c r="B309" s="76" t="s">
        <v>49</v>
      </c>
      <c r="C309" s="11" t="s">
        <v>50</v>
      </c>
      <c r="D309" s="11" t="s">
        <v>51</v>
      </c>
      <c r="E309" s="11" t="s">
        <v>53</v>
      </c>
      <c r="F309" s="11" t="s">
        <v>54</v>
      </c>
      <c r="G309" s="11" t="s">
        <v>55</v>
      </c>
      <c r="H309" s="12"/>
    </row>
    <row r="310" spans="2:8" s="28" customFormat="1" ht="19.5" customHeight="1">
      <c r="B310" s="82"/>
      <c r="C310" s="30" t="s">
        <v>149</v>
      </c>
      <c r="D310" s="31"/>
      <c r="E310" s="32"/>
      <c r="F310" s="31"/>
      <c r="G310" s="33">
        <f>G301</f>
        <v>0</v>
      </c>
      <c r="H310" s="34"/>
    </row>
    <row r="311" spans="2:8">
      <c r="B311" s="50"/>
      <c r="C311" s="14"/>
      <c r="D311" s="22"/>
      <c r="E311" s="22"/>
      <c r="F311" s="38"/>
      <c r="G311" s="25"/>
      <c r="H311" s="41"/>
    </row>
    <row r="312" spans="2:8" ht="38.25">
      <c r="B312" s="50" t="s">
        <v>1782</v>
      </c>
      <c r="C312" s="14" t="s">
        <v>1783</v>
      </c>
      <c r="D312" s="22"/>
      <c r="E312" s="22"/>
      <c r="F312" s="38"/>
      <c r="G312" s="25" t="str">
        <f t="shared" ref="G312:G350" si="6">IF(D312="","",E312*F312)</f>
        <v/>
      </c>
      <c r="H312" s="41"/>
    </row>
    <row r="313" spans="2:8">
      <c r="B313" s="50"/>
      <c r="C313" s="14"/>
      <c r="D313" s="22"/>
      <c r="E313" s="22"/>
      <c r="F313" s="38"/>
      <c r="G313" s="25" t="str">
        <f t="shared" si="6"/>
        <v/>
      </c>
      <c r="H313" s="41"/>
    </row>
    <row r="314" spans="2:8" ht="25.5">
      <c r="B314" s="50" t="s">
        <v>1784</v>
      </c>
      <c r="C314" s="14" t="s">
        <v>1785</v>
      </c>
      <c r="D314" s="22"/>
      <c r="E314" s="22"/>
      <c r="F314" s="38"/>
      <c r="G314" s="25" t="str">
        <f t="shared" si="6"/>
        <v/>
      </c>
      <c r="H314" s="41"/>
    </row>
    <row r="315" spans="2:8">
      <c r="B315" s="50"/>
      <c r="C315" s="14"/>
      <c r="D315" s="22"/>
      <c r="E315" s="22"/>
      <c r="F315" s="38"/>
      <c r="G315" s="25" t="str">
        <f t="shared" si="6"/>
        <v/>
      </c>
      <c r="H315" s="41"/>
    </row>
    <row r="316" spans="2:8" ht="25.5">
      <c r="B316" s="50" t="s">
        <v>311</v>
      </c>
      <c r="C316" s="14" t="s">
        <v>1745</v>
      </c>
      <c r="D316" s="22" t="s">
        <v>381</v>
      </c>
      <c r="E316" s="22"/>
      <c r="F316" s="38"/>
      <c r="G316" s="25">
        <f t="shared" si="6"/>
        <v>0</v>
      </c>
      <c r="H316" s="41"/>
    </row>
    <row r="317" spans="2:8">
      <c r="B317" s="50"/>
      <c r="C317" s="14"/>
      <c r="D317" s="22"/>
      <c r="E317" s="22"/>
      <c r="F317" s="38"/>
      <c r="G317" s="25" t="str">
        <f t="shared" si="6"/>
        <v/>
      </c>
      <c r="H317" s="41"/>
    </row>
    <row r="318" spans="2:8" ht="25.5">
      <c r="B318" s="50" t="s">
        <v>313</v>
      </c>
      <c r="C318" s="14" t="s">
        <v>1746</v>
      </c>
      <c r="D318" s="22" t="s">
        <v>381</v>
      </c>
      <c r="E318" s="22"/>
      <c r="F318" s="38"/>
      <c r="G318" s="25">
        <f t="shared" si="6"/>
        <v>0</v>
      </c>
      <c r="H318" s="41"/>
    </row>
    <row r="319" spans="2:8">
      <c r="B319" s="50"/>
      <c r="C319" s="14"/>
      <c r="D319" s="22"/>
      <c r="E319" s="22"/>
      <c r="F319" s="38"/>
      <c r="G319" s="25" t="str">
        <f t="shared" si="6"/>
        <v/>
      </c>
      <c r="H319" s="41"/>
    </row>
    <row r="320" spans="2:8" ht="25.5">
      <c r="B320" s="50" t="s">
        <v>321</v>
      </c>
      <c r="C320" s="14" t="s">
        <v>1747</v>
      </c>
      <c r="D320" s="22" t="s">
        <v>381</v>
      </c>
      <c r="E320" s="22"/>
      <c r="F320" s="38"/>
      <c r="G320" s="25">
        <f t="shared" si="6"/>
        <v>0</v>
      </c>
      <c r="H320" s="41"/>
    </row>
    <row r="321" spans="2:8">
      <c r="B321" s="50"/>
      <c r="C321" s="14"/>
      <c r="D321" s="22"/>
      <c r="E321" s="22"/>
      <c r="F321" s="38"/>
      <c r="G321" s="25" t="str">
        <f t="shared" si="6"/>
        <v/>
      </c>
      <c r="H321" s="41"/>
    </row>
    <row r="322" spans="2:8" ht="25.5">
      <c r="B322" s="50" t="s">
        <v>323</v>
      </c>
      <c r="C322" s="14" t="s">
        <v>1748</v>
      </c>
      <c r="D322" s="22" t="s">
        <v>381</v>
      </c>
      <c r="E322" s="22"/>
      <c r="F322" s="38"/>
      <c r="G322" s="25">
        <f t="shared" si="6"/>
        <v>0</v>
      </c>
      <c r="H322" s="41"/>
    </row>
    <row r="323" spans="2:8">
      <c r="B323" s="50"/>
      <c r="C323" s="14"/>
      <c r="D323" s="22"/>
      <c r="E323" s="22"/>
      <c r="F323" s="38"/>
      <c r="G323" s="25" t="str">
        <f t="shared" si="6"/>
        <v/>
      </c>
      <c r="H323" s="41"/>
    </row>
    <row r="324" spans="2:8" ht="25.5">
      <c r="B324" s="50" t="s">
        <v>1780</v>
      </c>
      <c r="C324" s="14" t="s">
        <v>1786</v>
      </c>
      <c r="D324" s="22"/>
      <c r="E324" s="22"/>
      <c r="F324" s="38"/>
      <c r="G324" s="25" t="str">
        <f t="shared" si="6"/>
        <v/>
      </c>
      <c r="H324" s="41"/>
    </row>
    <row r="325" spans="2:8">
      <c r="B325" s="50"/>
      <c r="C325" s="14"/>
      <c r="D325" s="22"/>
      <c r="E325" s="22"/>
      <c r="F325" s="38"/>
      <c r="G325" s="25" t="str">
        <f t="shared" si="6"/>
        <v/>
      </c>
      <c r="H325" s="41"/>
    </row>
    <row r="326" spans="2:8" ht="25.5">
      <c r="B326" s="50" t="s">
        <v>311</v>
      </c>
      <c r="C326" s="14" t="s">
        <v>1745</v>
      </c>
      <c r="D326" s="22" t="s">
        <v>381</v>
      </c>
      <c r="E326" s="22"/>
      <c r="F326" s="38"/>
      <c r="G326" s="25">
        <f t="shared" si="6"/>
        <v>0</v>
      </c>
      <c r="H326" s="41"/>
    </row>
    <row r="327" spans="2:8">
      <c r="B327" s="50"/>
      <c r="C327" s="14"/>
      <c r="D327" s="22"/>
      <c r="E327" s="22"/>
      <c r="F327" s="38"/>
      <c r="G327" s="25" t="str">
        <f t="shared" si="6"/>
        <v/>
      </c>
      <c r="H327" s="41"/>
    </row>
    <row r="328" spans="2:8" ht="25.5">
      <c r="B328" s="50" t="s">
        <v>313</v>
      </c>
      <c r="C328" s="14" t="s">
        <v>1746</v>
      </c>
      <c r="D328" s="22" t="s">
        <v>381</v>
      </c>
      <c r="E328" s="22"/>
      <c r="F328" s="38"/>
      <c r="G328" s="25">
        <f t="shared" si="6"/>
        <v>0</v>
      </c>
      <c r="H328" s="41"/>
    </row>
    <row r="329" spans="2:8">
      <c r="B329" s="50"/>
      <c r="C329" s="14"/>
      <c r="D329" s="22"/>
      <c r="E329" s="22"/>
      <c r="F329" s="38"/>
      <c r="G329" s="25" t="str">
        <f t="shared" si="6"/>
        <v/>
      </c>
      <c r="H329" s="41"/>
    </row>
    <row r="330" spans="2:8" ht="25.5">
      <c r="B330" s="50" t="s">
        <v>321</v>
      </c>
      <c r="C330" s="14" t="s">
        <v>1747</v>
      </c>
      <c r="D330" s="22" t="s">
        <v>381</v>
      </c>
      <c r="E330" s="22"/>
      <c r="F330" s="38"/>
      <c r="G330" s="25">
        <f t="shared" si="6"/>
        <v>0</v>
      </c>
      <c r="H330" s="41"/>
    </row>
    <row r="331" spans="2:8">
      <c r="B331" s="50"/>
      <c r="C331" s="14"/>
      <c r="D331" s="22"/>
      <c r="E331" s="22"/>
      <c r="F331" s="38"/>
      <c r="G331" s="25" t="str">
        <f t="shared" si="6"/>
        <v/>
      </c>
      <c r="H331" s="41"/>
    </row>
    <row r="332" spans="2:8" ht="25.5">
      <c r="B332" s="50" t="s">
        <v>323</v>
      </c>
      <c r="C332" s="14" t="s">
        <v>1748</v>
      </c>
      <c r="D332" s="22" t="s">
        <v>381</v>
      </c>
      <c r="E332" s="22"/>
      <c r="F332" s="38"/>
      <c r="G332" s="25">
        <f t="shared" si="6"/>
        <v>0</v>
      </c>
      <c r="H332" s="41"/>
    </row>
    <row r="333" spans="2:8">
      <c r="B333" s="50"/>
      <c r="C333" s="14"/>
      <c r="D333" s="22"/>
      <c r="E333" s="22"/>
      <c r="F333" s="38"/>
      <c r="G333" s="25" t="str">
        <f t="shared" si="6"/>
        <v/>
      </c>
      <c r="H333" s="41"/>
    </row>
    <row r="334" spans="2:8" ht="25.5">
      <c r="B334" s="50" t="s">
        <v>1781</v>
      </c>
      <c r="C334" s="14" t="s">
        <v>1787</v>
      </c>
      <c r="D334" s="22"/>
      <c r="E334" s="22"/>
      <c r="F334" s="38"/>
      <c r="G334" s="25" t="str">
        <f t="shared" si="6"/>
        <v/>
      </c>
      <c r="H334" s="41"/>
    </row>
    <row r="335" spans="2:8">
      <c r="B335" s="50"/>
      <c r="C335" s="14"/>
      <c r="D335" s="22"/>
      <c r="E335" s="22"/>
      <c r="F335" s="38"/>
      <c r="G335" s="25" t="str">
        <f t="shared" si="6"/>
        <v/>
      </c>
      <c r="H335" s="41"/>
    </row>
    <row r="336" spans="2:8" ht="25.5">
      <c r="B336" s="50" t="s">
        <v>311</v>
      </c>
      <c r="C336" s="14" t="s">
        <v>1745</v>
      </c>
      <c r="D336" s="22" t="s">
        <v>381</v>
      </c>
      <c r="E336" s="22"/>
      <c r="F336" s="38"/>
      <c r="G336" s="25">
        <f t="shared" si="6"/>
        <v>0</v>
      </c>
      <c r="H336" s="41"/>
    </row>
    <row r="337" spans="2:8">
      <c r="B337" s="50"/>
      <c r="C337" s="14"/>
      <c r="D337" s="22"/>
      <c r="E337" s="22"/>
      <c r="F337" s="38"/>
      <c r="G337" s="25" t="str">
        <f t="shared" si="6"/>
        <v/>
      </c>
      <c r="H337" s="41"/>
    </row>
    <row r="338" spans="2:8" ht="25.5">
      <c r="B338" s="50" t="s">
        <v>313</v>
      </c>
      <c r="C338" s="14" t="s">
        <v>1746</v>
      </c>
      <c r="D338" s="22" t="s">
        <v>381</v>
      </c>
      <c r="E338" s="22"/>
      <c r="F338" s="38"/>
      <c r="G338" s="25">
        <f t="shared" si="6"/>
        <v>0</v>
      </c>
      <c r="H338" s="41"/>
    </row>
    <row r="339" spans="2:8">
      <c r="B339" s="50"/>
      <c r="C339" s="14"/>
      <c r="D339" s="22"/>
      <c r="E339" s="22"/>
      <c r="F339" s="38"/>
      <c r="G339" s="25" t="str">
        <f t="shared" si="6"/>
        <v/>
      </c>
      <c r="H339" s="41"/>
    </row>
    <row r="340" spans="2:8" ht="25.5">
      <c r="B340" s="50" t="s">
        <v>321</v>
      </c>
      <c r="C340" s="14" t="s">
        <v>1747</v>
      </c>
      <c r="D340" s="22" t="s">
        <v>381</v>
      </c>
      <c r="E340" s="22"/>
      <c r="F340" s="38"/>
      <c r="G340" s="25">
        <f t="shared" si="6"/>
        <v>0</v>
      </c>
      <c r="H340" s="41"/>
    </row>
    <row r="341" spans="2:8">
      <c r="B341" s="50"/>
      <c r="C341" s="14"/>
      <c r="D341" s="22"/>
      <c r="E341" s="22"/>
      <c r="F341" s="38"/>
      <c r="G341" s="25" t="str">
        <f t="shared" si="6"/>
        <v/>
      </c>
      <c r="H341" s="41"/>
    </row>
    <row r="342" spans="2:8" ht="25.5">
      <c r="B342" s="50" t="s">
        <v>323</v>
      </c>
      <c r="C342" s="14" t="s">
        <v>1748</v>
      </c>
      <c r="D342" s="22" t="s">
        <v>381</v>
      </c>
      <c r="E342" s="22"/>
      <c r="F342" s="38"/>
      <c r="G342" s="25">
        <f t="shared" si="6"/>
        <v>0</v>
      </c>
      <c r="H342" s="41"/>
    </row>
    <row r="343" spans="2:8">
      <c r="B343" s="50"/>
      <c r="C343" s="14"/>
      <c r="D343" s="22"/>
      <c r="E343" s="22"/>
      <c r="F343" s="38"/>
      <c r="G343" s="25" t="str">
        <f t="shared" si="6"/>
        <v/>
      </c>
      <c r="H343" s="41"/>
    </row>
    <row r="344" spans="2:8">
      <c r="B344" s="50" t="s">
        <v>1788</v>
      </c>
      <c r="C344" s="14" t="s">
        <v>1789</v>
      </c>
      <c r="D344" s="22"/>
      <c r="E344" s="22"/>
      <c r="F344" s="38"/>
      <c r="G344" s="25" t="str">
        <f t="shared" si="6"/>
        <v/>
      </c>
      <c r="H344" s="41"/>
    </row>
    <row r="345" spans="2:8">
      <c r="B345" s="50"/>
      <c r="C345" s="14"/>
      <c r="D345" s="22"/>
      <c r="E345" s="22"/>
      <c r="F345" s="38"/>
      <c r="G345" s="25" t="str">
        <f t="shared" si="6"/>
        <v/>
      </c>
      <c r="H345" s="41"/>
    </row>
    <row r="346" spans="2:8" ht="14.25">
      <c r="B346" s="50" t="s">
        <v>1790</v>
      </c>
      <c r="C346" s="14" t="s">
        <v>1791</v>
      </c>
      <c r="D346" s="22" t="s">
        <v>381</v>
      </c>
      <c r="E346" s="22"/>
      <c r="F346" s="38"/>
      <c r="G346" s="25">
        <f t="shared" si="6"/>
        <v>0</v>
      </c>
      <c r="H346" s="41"/>
    </row>
    <row r="347" spans="2:8">
      <c r="B347" s="50"/>
      <c r="C347" s="14"/>
      <c r="D347" s="22"/>
      <c r="E347" s="22"/>
      <c r="F347" s="38"/>
      <c r="G347" s="25" t="str">
        <f t="shared" si="6"/>
        <v/>
      </c>
      <c r="H347" s="41"/>
    </row>
    <row r="348" spans="2:8" ht="14.25">
      <c r="B348" s="50" t="s">
        <v>1792</v>
      </c>
      <c r="C348" s="14" t="s">
        <v>1793</v>
      </c>
      <c r="D348" s="22" t="s">
        <v>381</v>
      </c>
      <c r="E348" s="22"/>
      <c r="F348" s="38"/>
      <c r="G348" s="25">
        <f t="shared" si="6"/>
        <v>0</v>
      </c>
      <c r="H348" s="41"/>
    </row>
    <row r="349" spans="2:8">
      <c r="B349" s="50"/>
      <c r="C349" s="14"/>
      <c r="D349" s="22"/>
      <c r="E349" s="22"/>
      <c r="F349" s="38"/>
      <c r="G349" s="25" t="str">
        <f t="shared" si="6"/>
        <v/>
      </c>
      <c r="H349" s="41"/>
    </row>
    <row r="350" spans="2:8" ht="14.25">
      <c r="B350" s="50" t="s">
        <v>1794</v>
      </c>
      <c r="C350" s="14" t="s">
        <v>1795</v>
      </c>
      <c r="D350" s="22" t="s">
        <v>381</v>
      </c>
      <c r="E350" s="22"/>
      <c r="F350" s="38"/>
      <c r="G350" s="25">
        <f t="shared" si="6"/>
        <v>0</v>
      </c>
      <c r="H350" s="41"/>
    </row>
    <row r="351" spans="2:8">
      <c r="B351" s="50"/>
      <c r="C351" s="14"/>
      <c r="D351" s="22"/>
      <c r="E351" s="22"/>
      <c r="F351" s="38"/>
      <c r="G351" s="25"/>
      <c r="H351" s="41"/>
    </row>
    <row r="352" spans="2:8">
      <c r="B352" s="50"/>
      <c r="C352" s="14"/>
      <c r="D352" s="22"/>
      <c r="E352" s="22"/>
      <c r="F352" s="38"/>
      <c r="G352" s="25"/>
      <c r="H352" s="41"/>
    </row>
    <row r="353" spans="2:8">
      <c r="B353" s="50"/>
      <c r="C353" s="14"/>
      <c r="D353" s="22"/>
      <c r="E353" s="22"/>
      <c r="F353" s="38"/>
      <c r="G353" s="25"/>
      <c r="H353" s="41"/>
    </row>
    <row r="354" spans="2:8">
      <c r="B354" s="50"/>
      <c r="C354" s="14"/>
      <c r="D354" s="22"/>
      <c r="E354" s="22"/>
      <c r="F354" s="38"/>
      <c r="G354" s="25"/>
      <c r="H354" s="41"/>
    </row>
    <row r="355" spans="2:8">
      <c r="B355" s="50"/>
      <c r="C355" s="14"/>
      <c r="D355" s="22"/>
      <c r="E355" s="22"/>
      <c r="F355" s="38"/>
      <c r="G355" s="25"/>
      <c r="H355" s="41"/>
    </row>
    <row r="356" spans="2:8">
      <c r="B356" s="50"/>
      <c r="C356" s="14"/>
      <c r="D356" s="22"/>
      <c r="E356" s="22"/>
      <c r="F356" s="38"/>
      <c r="G356" s="25"/>
      <c r="H356" s="41"/>
    </row>
    <row r="357" spans="2:8">
      <c r="B357" s="50"/>
      <c r="C357" s="14"/>
      <c r="D357" s="22"/>
      <c r="E357" s="22"/>
      <c r="F357" s="38"/>
      <c r="G357" s="25" t="str">
        <f>IF(D357="","",E357*F357)</f>
        <v/>
      </c>
      <c r="H357" s="41"/>
    </row>
    <row r="358" spans="2:8">
      <c r="B358" s="50"/>
      <c r="C358" s="14"/>
      <c r="D358" s="22"/>
      <c r="E358" s="22"/>
      <c r="F358" s="38"/>
      <c r="G358" s="25"/>
      <c r="H358" s="41"/>
    </row>
    <row r="359" spans="2:8">
      <c r="B359" s="50"/>
      <c r="C359" s="14"/>
      <c r="D359" s="22"/>
      <c r="E359" s="22"/>
      <c r="F359" s="38"/>
      <c r="G359" s="25"/>
      <c r="H359" s="41"/>
    </row>
    <row r="360" spans="2:8">
      <c r="B360" s="50"/>
      <c r="C360" s="14"/>
      <c r="D360" s="22"/>
      <c r="E360" s="22"/>
      <c r="F360" s="38"/>
      <c r="G360" s="25"/>
      <c r="H360" s="41"/>
    </row>
    <row r="361" spans="2:8">
      <c r="B361" s="50"/>
      <c r="C361" s="14"/>
      <c r="D361" s="22"/>
      <c r="E361" s="22"/>
      <c r="F361" s="38"/>
      <c r="G361" s="25"/>
      <c r="H361" s="41"/>
    </row>
    <row r="362" spans="2:8" s="28" customFormat="1" ht="19.5" customHeight="1">
      <c r="B362" s="151" t="str">
        <f>$B$10</f>
        <v>C5.5</v>
      </c>
      <c r="C362" s="30" t="s">
        <v>80</v>
      </c>
      <c r="D362" s="31"/>
      <c r="E362" s="32"/>
      <c r="F362" s="31"/>
      <c r="G362" s="33">
        <f>SUM(G310:G361)</f>
        <v>0</v>
      </c>
      <c r="H362" s="34"/>
    </row>
    <row r="363" spans="2:8">
      <c r="B363" s="661" t="str">
        <f>Client1</f>
        <v>Province of KwaZulu-Natal</v>
      </c>
      <c r="C363" s="661"/>
      <c r="D363" s="661"/>
      <c r="E363" s="659" t="str">
        <f>"Contract No. "&amp;ContractNo</f>
        <v>Contract No. ZNB02213/0000/00/HOD/INF/23/T</v>
      </c>
      <c r="F363" s="659"/>
      <c r="G363" s="659"/>
    </row>
    <row r="364" spans="2:8">
      <c r="B364" s="661" t="str">
        <f>Client2</f>
        <v>Department of Transport</v>
      </c>
      <c r="C364" s="661"/>
      <c r="D364" s="661"/>
      <c r="E364" s="659"/>
      <c r="F364" s="659"/>
      <c r="G364" s="659"/>
    </row>
    <row r="365" spans="2:8">
      <c r="B365" s="662"/>
      <c r="C365" s="662"/>
      <c r="D365" s="662"/>
      <c r="E365" s="660"/>
      <c r="F365" s="660"/>
      <c r="G365" s="660"/>
    </row>
    <row r="366" spans="2:8">
      <c r="B366" s="670" t="s">
        <v>148</v>
      </c>
      <c r="C366" s="671"/>
      <c r="D366" s="671"/>
      <c r="E366" s="671"/>
      <c r="F366" s="671"/>
      <c r="G366" s="673" t="str">
        <f>$G$4</f>
        <v>CHAPTER C5.5</v>
      </c>
      <c r="H366" s="6"/>
    </row>
    <row r="367" spans="2:8">
      <c r="B367" s="663" t="str">
        <f>ContractDescription</f>
        <v>THE CONSTRUCTION OF MKUZE RIVER BRIDGE NO.3801 AT KM 27+440 ON MAIN ROAD P52-3 IN ZULULAND UNDER EMPANGENI REGION.</v>
      </c>
      <c r="C367" s="664"/>
      <c r="D367" s="664"/>
      <c r="E367" s="664"/>
      <c r="F367" s="664"/>
      <c r="G367" s="659"/>
      <c r="H367" s="8"/>
    </row>
    <row r="368" spans="2:8">
      <c r="B368" s="663"/>
      <c r="C368" s="664"/>
      <c r="D368" s="664"/>
      <c r="E368" s="664"/>
      <c r="F368" s="664"/>
      <c r="G368" s="659"/>
      <c r="H368" s="8"/>
    </row>
    <row r="369" spans="2:8">
      <c r="B369" s="665"/>
      <c r="C369" s="666"/>
      <c r="D369" s="666"/>
      <c r="E369" s="666"/>
      <c r="F369" s="666"/>
      <c r="G369" s="660"/>
      <c r="H369" s="8"/>
    </row>
    <row r="370" spans="2:8" s="9" customFormat="1" ht="24.95" customHeight="1">
      <c r="B370" s="76" t="s">
        <v>49</v>
      </c>
      <c r="C370" s="11" t="s">
        <v>50</v>
      </c>
      <c r="D370" s="11" t="s">
        <v>51</v>
      </c>
      <c r="E370" s="11" t="s">
        <v>53</v>
      </c>
      <c r="F370" s="11" t="s">
        <v>54</v>
      </c>
      <c r="G370" s="11" t="s">
        <v>55</v>
      </c>
      <c r="H370" s="12"/>
    </row>
    <row r="371" spans="2:8" s="28" customFormat="1" ht="19.5" customHeight="1">
      <c r="B371" s="82"/>
      <c r="C371" s="30" t="s">
        <v>149</v>
      </c>
      <c r="D371" s="31"/>
      <c r="E371" s="32"/>
      <c r="F371" s="31"/>
      <c r="G371" s="33">
        <f>G362</f>
        <v>0</v>
      </c>
      <c r="H371" s="34"/>
    </row>
    <row r="372" spans="2:8">
      <c r="B372" s="50"/>
      <c r="C372" s="14"/>
      <c r="D372" s="22"/>
      <c r="E372" s="22"/>
      <c r="F372" s="38"/>
      <c r="G372" s="25"/>
      <c r="H372" s="41"/>
    </row>
    <row r="373" spans="2:8">
      <c r="B373" s="50" t="s">
        <v>1796</v>
      </c>
      <c r="C373" s="14" t="s">
        <v>1797</v>
      </c>
      <c r="D373" s="22"/>
      <c r="E373" s="22"/>
      <c r="F373" s="38"/>
      <c r="G373" s="25" t="str">
        <f t="shared" ref="G373:G416" si="7">IF(D373="","",E373*F373)</f>
        <v/>
      </c>
      <c r="H373" s="41"/>
    </row>
    <row r="374" spans="2:8">
      <c r="B374" s="50"/>
      <c r="C374" s="14"/>
      <c r="D374" s="22"/>
      <c r="E374" s="22"/>
      <c r="F374" s="38"/>
      <c r="G374" s="25" t="str">
        <f t="shared" si="7"/>
        <v/>
      </c>
      <c r="H374" s="41"/>
    </row>
    <row r="375" spans="2:8">
      <c r="B375" s="50" t="s">
        <v>1798</v>
      </c>
      <c r="C375" s="14" t="s">
        <v>1799</v>
      </c>
      <c r="D375" s="22"/>
      <c r="E375" s="22"/>
      <c r="F375" s="38"/>
      <c r="G375" s="25" t="str">
        <f t="shared" si="7"/>
        <v/>
      </c>
      <c r="H375" s="41"/>
    </row>
    <row r="376" spans="2:8">
      <c r="B376" s="50"/>
      <c r="C376" s="14"/>
      <c r="D376" s="22"/>
      <c r="E376" s="22"/>
      <c r="F376" s="38"/>
      <c r="G376" s="25" t="str">
        <f t="shared" si="7"/>
        <v/>
      </c>
      <c r="H376" s="41"/>
    </row>
    <row r="377" spans="2:8" ht="14.25">
      <c r="B377" s="50" t="s">
        <v>311</v>
      </c>
      <c r="C377" s="14" t="s">
        <v>1800</v>
      </c>
      <c r="D377" s="22" t="s">
        <v>93</v>
      </c>
      <c r="E377" s="22"/>
      <c r="F377" s="38"/>
      <c r="G377" s="25">
        <f t="shared" si="7"/>
        <v>0</v>
      </c>
      <c r="H377" s="41"/>
    </row>
    <row r="378" spans="2:8">
      <c r="B378" s="50"/>
      <c r="C378" s="14"/>
      <c r="D378" s="22"/>
      <c r="E378" s="22"/>
      <c r="F378" s="38"/>
      <c r="G378" s="25" t="str">
        <f t="shared" si="7"/>
        <v/>
      </c>
      <c r="H378" s="41"/>
    </row>
    <row r="379" spans="2:8" ht="14.25">
      <c r="B379" s="50" t="s">
        <v>313</v>
      </c>
      <c r="C379" s="14" t="s">
        <v>1801</v>
      </c>
      <c r="D379" s="22" t="s">
        <v>93</v>
      </c>
      <c r="E379" s="22"/>
      <c r="F379" s="38"/>
      <c r="G379" s="25">
        <f t="shared" si="7"/>
        <v>0</v>
      </c>
      <c r="H379" s="41"/>
    </row>
    <row r="380" spans="2:8">
      <c r="B380" s="50"/>
      <c r="C380" s="14"/>
      <c r="D380" s="22"/>
      <c r="E380" s="22"/>
      <c r="F380" s="38"/>
      <c r="G380" s="25" t="str">
        <f t="shared" si="7"/>
        <v/>
      </c>
      <c r="H380" s="41"/>
    </row>
    <row r="381" spans="2:8">
      <c r="B381" s="50" t="s">
        <v>1802</v>
      </c>
      <c r="C381" s="14" t="s">
        <v>1803</v>
      </c>
      <c r="D381" s="22"/>
      <c r="E381" s="22"/>
      <c r="F381" s="38"/>
      <c r="G381" s="25" t="str">
        <f t="shared" si="7"/>
        <v/>
      </c>
      <c r="H381" s="41"/>
    </row>
    <row r="382" spans="2:8">
      <c r="B382" s="50"/>
      <c r="C382" s="14"/>
      <c r="D382" s="22"/>
      <c r="E382" s="22"/>
      <c r="F382" s="38"/>
      <c r="G382" s="25" t="str">
        <f t="shared" si="7"/>
        <v/>
      </c>
      <c r="H382" s="41"/>
    </row>
    <row r="383" spans="2:8" ht="14.25">
      <c r="B383" s="50" t="s">
        <v>311</v>
      </c>
      <c r="C383" s="14" t="s">
        <v>1800</v>
      </c>
      <c r="D383" s="22" t="s">
        <v>93</v>
      </c>
      <c r="E383" s="22"/>
      <c r="F383" s="38"/>
      <c r="G383" s="25">
        <f t="shared" si="7"/>
        <v>0</v>
      </c>
      <c r="H383" s="41"/>
    </row>
    <row r="384" spans="2:8">
      <c r="B384" s="50"/>
      <c r="C384" s="14"/>
      <c r="D384" s="22"/>
      <c r="E384" s="22"/>
      <c r="F384" s="38"/>
      <c r="G384" s="25" t="str">
        <f t="shared" si="7"/>
        <v/>
      </c>
      <c r="H384" s="41"/>
    </row>
    <row r="385" spans="2:8" ht="14.25">
      <c r="B385" s="50" t="s">
        <v>313</v>
      </c>
      <c r="C385" s="14" t="s">
        <v>1801</v>
      </c>
      <c r="D385" s="22" t="s">
        <v>93</v>
      </c>
      <c r="E385" s="22"/>
      <c r="F385" s="38"/>
      <c r="G385" s="25">
        <f t="shared" si="7"/>
        <v>0</v>
      </c>
      <c r="H385" s="41"/>
    </row>
    <row r="386" spans="2:8">
      <c r="B386" s="50"/>
      <c r="C386" s="14"/>
      <c r="D386" s="22"/>
      <c r="E386" s="22"/>
      <c r="F386" s="38"/>
      <c r="G386" s="25" t="str">
        <f t="shared" si="7"/>
        <v/>
      </c>
      <c r="H386" s="41"/>
    </row>
    <row r="387" spans="2:8">
      <c r="B387" s="50" t="s">
        <v>1804</v>
      </c>
      <c r="C387" s="14" t="s">
        <v>1805</v>
      </c>
      <c r="D387" s="22" t="s">
        <v>1118</v>
      </c>
      <c r="E387" s="22"/>
      <c r="F387" s="38"/>
      <c r="G387" s="25">
        <f t="shared" si="7"/>
        <v>0</v>
      </c>
      <c r="H387" s="41"/>
    </row>
    <row r="388" spans="2:8">
      <c r="B388" s="50"/>
      <c r="C388" s="14"/>
      <c r="D388" s="22"/>
      <c r="E388" s="22"/>
      <c r="F388" s="38"/>
      <c r="G388" s="25" t="str">
        <f t="shared" si="7"/>
        <v/>
      </c>
      <c r="H388" s="41"/>
    </row>
    <row r="389" spans="2:8" ht="25.5">
      <c r="B389" s="50" t="s">
        <v>1806</v>
      </c>
      <c r="C389" s="14" t="s">
        <v>1807</v>
      </c>
      <c r="D389" s="22"/>
      <c r="E389" s="22"/>
      <c r="F389" s="38"/>
      <c r="G389" s="25" t="str">
        <f t="shared" si="7"/>
        <v/>
      </c>
      <c r="H389" s="41"/>
    </row>
    <row r="390" spans="2:8">
      <c r="B390" s="50"/>
      <c r="C390" s="14"/>
      <c r="D390" s="22"/>
      <c r="E390" s="22"/>
      <c r="F390" s="38"/>
      <c r="G390" s="25" t="str">
        <f t="shared" si="7"/>
        <v/>
      </c>
      <c r="H390" s="41"/>
    </row>
    <row r="391" spans="2:8">
      <c r="B391" s="50" t="s">
        <v>1808</v>
      </c>
      <c r="C391" s="14" t="s">
        <v>1809</v>
      </c>
      <c r="D391" s="22"/>
      <c r="E391" s="22"/>
      <c r="F391" s="38"/>
      <c r="G391" s="25" t="str">
        <f t="shared" si="7"/>
        <v/>
      </c>
      <c r="H391" s="41"/>
    </row>
    <row r="392" spans="2:8">
      <c r="B392" s="50"/>
      <c r="C392" s="14"/>
      <c r="D392" s="22"/>
      <c r="E392" s="22"/>
      <c r="F392" s="38"/>
      <c r="G392" s="25" t="str">
        <f t="shared" si="7"/>
        <v/>
      </c>
      <c r="H392" s="41"/>
    </row>
    <row r="393" spans="2:8">
      <c r="B393" s="50" t="s">
        <v>311</v>
      </c>
      <c r="C393" s="14" t="s">
        <v>1810</v>
      </c>
      <c r="D393" s="22"/>
      <c r="E393" s="22"/>
      <c r="F393" s="38"/>
      <c r="G393" s="25" t="str">
        <f t="shared" si="7"/>
        <v/>
      </c>
      <c r="H393" s="41"/>
    </row>
    <row r="394" spans="2:8">
      <c r="B394" s="50"/>
      <c r="C394" s="14"/>
      <c r="D394" s="22"/>
      <c r="E394" s="22"/>
      <c r="F394" s="38"/>
      <c r="G394" s="25" t="str">
        <f t="shared" si="7"/>
        <v/>
      </c>
      <c r="H394" s="41"/>
    </row>
    <row r="395" spans="2:8" ht="27">
      <c r="B395" s="50" t="s">
        <v>841</v>
      </c>
      <c r="C395" s="14" t="s">
        <v>1811</v>
      </c>
      <c r="D395" s="22" t="s">
        <v>381</v>
      </c>
      <c r="E395" s="22"/>
      <c r="F395" s="38"/>
      <c r="G395" s="25">
        <f t="shared" si="7"/>
        <v>0</v>
      </c>
      <c r="H395" s="41"/>
    </row>
    <row r="396" spans="2:8">
      <c r="B396" s="50"/>
      <c r="C396" s="14"/>
      <c r="D396" s="22"/>
      <c r="E396" s="22"/>
      <c r="F396" s="38"/>
      <c r="G396" s="25" t="str">
        <f t="shared" si="7"/>
        <v/>
      </c>
      <c r="H396" s="41"/>
    </row>
    <row r="397" spans="2:8" ht="27">
      <c r="B397" s="50" t="s">
        <v>843</v>
      </c>
      <c r="C397" s="14" t="s">
        <v>1812</v>
      </c>
      <c r="D397" s="22" t="s">
        <v>381</v>
      </c>
      <c r="E397" s="22"/>
      <c r="F397" s="38"/>
      <c r="G397" s="25">
        <f t="shared" si="7"/>
        <v>0</v>
      </c>
      <c r="H397" s="41"/>
    </row>
    <row r="398" spans="2:8">
      <c r="B398" s="50"/>
      <c r="C398" s="14"/>
      <c r="D398" s="22"/>
      <c r="E398" s="22"/>
      <c r="F398" s="38"/>
      <c r="G398" s="25" t="str">
        <f t="shared" si="7"/>
        <v/>
      </c>
      <c r="H398" s="41"/>
    </row>
    <row r="399" spans="2:8" ht="27">
      <c r="B399" s="50" t="s">
        <v>845</v>
      </c>
      <c r="C399" s="14" t="s">
        <v>1813</v>
      </c>
      <c r="D399" s="22" t="s">
        <v>381</v>
      </c>
      <c r="E399" s="22"/>
      <c r="F399" s="38"/>
      <c r="G399" s="25">
        <f t="shared" si="7"/>
        <v>0</v>
      </c>
      <c r="H399" s="41"/>
    </row>
    <row r="400" spans="2:8">
      <c r="B400" s="50"/>
      <c r="C400" s="14"/>
      <c r="D400" s="22"/>
      <c r="E400" s="22"/>
      <c r="F400" s="38"/>
      <c r="G400" s="25" t="str">
        <f t="shared" si="7"/>
        <v/>
      </c>
      <c r="H400" s="41"/>
    </row>
    <row r="401" spans="2:8">
      <c r="B401" s="50" t="s">
        <v>313</v>
      </c>
      <c r="C401" s="14" t="s">
        <v>1814</v>
      </c>
      <c r="D401" s="22"/>
      <c r="E401" s="22"/>
      <c r="F401" s="38"/>
      <c r="G401" s="25" t="str">
        <f t="shared" si="7"/>
        <v/>
      </c>
      <c r="H401" s="41"/>
    </row>
    <row r="402" spans="2:8">
      <c r="B402" s="50"/>
      <c r="C402" s="14"/>
      <c r="D402" s="22"/>
      <c r="E402" s="22"/>
      <c r="F402" s="38"/>
      <c r="G402" s="25" t="str">
        <f t="shared" si="7"/>
        <v/>
      </c>
      <c r="H402" s="41"/>
    </row>
    <row r="403" spans="2:8" ht="27">
      <c r="B403" s="50" t="s">
        <v>1815</v>
      </c>
      <c r="C403" s="14" t="s">
        <v>1811</v>
      </c>
      <c r="D403" s="22" t="s">
        <v>381</v>
      </c>
      <c r="E403" s="22"/>
      <c r="F403" s="38"/>
      <c r="G403" s="25">
        <f t="shared" si="7"/>
        <v>0</v>
      </c>
      <c r="H403" s="41"/>
    </row>
    <row r="404" spans="2:8">
      <c r="B404" s="50"/>
      <c r="C404" s="14"/>
      <c r="D404" s="22"/>
      <c r="E404" s="22"/>
      <c r="F404" s="38"/>
      <c r="G404" s="25" t="str">
        <f t="shared" si="7"/>
        <v/>
      </c>
      <c r="H404" s="41"/>
    </row>
    <row r="405" spans="2:8" ht="27">
      <c r="B405" s="50" t="s">
        <v>1816</v>
      </c>
      <c r="C405" s="14" t="s">
        <v>1812</v>
      </c>
      <c r="D405" s="22" t="s">
        <v>381</v>
      </c>
      <c r="E405" s="22"/>
      <c r="F405" s="38"/>
      <c r="G405" s="25">
        <f t="shared" si="7"/>
        <v>0</v>
      </c>
      <c r="H405" s="41"/>
    </row>
    <row r="406" spans="2:8">
      <c r="B406" s="50"/>
      <c r="C406" s="14"/>
      <c r="D406" s="22"/>
      <c r="E406" s="22"/>
      <c r="F406" s="38"/>
      <c r="G406" s="25" t="str">
        <f t="shared" si="7"/>
        <v/>
      </c>
      <c r="H406" s="41"/>
    </row>
    <row r="407" spans="2:8" ht="27">
      <c r="B407" s="50" t="s">
        <v>1817</v>
      </c>
      <c r="C407" s="14" t="s">
        <v>1813</v>
      </c>
      <c r="D407" s="22" t="s">
        <v>381</v>
      </c>
      <c r="E407" s="22"/>
      <c r="F407" s="38"/>
      <c r="G407" s="25">
        <f t="shared" si="7"/>
        <v>0</v>
      </c>
      <c r="H407" s="41"/>
    </row>
    <row r="408" spans="2:8">
      <c r="B408" s="50"/>
      <c r="C408" s="14"/>
      <c r="D408" s="22"/>
      <c r="E408" s="22"/>
      <c r="F408" s="38"/>
      <c r="G408" s="25" t="str">
        <f t="shared" si="7"/>
        <v/>
      </c>
      <c r="H408" s="41"/>
    </row>
    <row r="409" spans="2:8">
      <c r="B409" s="50" t="s">
        <v>321</v>
      </c>
      <c r="C409" s="14" t="s">
        <v>1818</v>
      </c>
      <c r="D409" s="22"/>
      <c r="E409" s="22"/>
      <c r="F409" s="38"/>
      <c r="G409" s="25" t="str">
        <f t="shared" si="7"/>
        <v/>
      </c>
      <c r="H409" s="41"/>
    </row>
    <row r="410" spans="2:8">
      <c r="B410" s="50"/>
      <c r="C410" s="14"/>
      <c r="D410" s="22"/>
      <c r="E410" s="22"/>
      <c r="F410" s="38"/>
      <c r="G410" s="25" t="str">
        <f t="shared" si="7"/>
        <v/>
      </c>
      <c r="H410" s="41"/>
    </row>
    <row r="411" spans="2:8" ht="27">
      <c r="B411" s="50" t="s">
        <v>1819</v>
      </c>
      <c r="C411" s="14" t="s">
        <v>1811</v>
      </c>
      <c r="D411" s="22" t="s">
        <v>381</v>
      </c>
      <c r="E411" s="22"/>
      <c r="F411" s="38"/>
      <c r="G411" s="25">
        <f t="shared" si="7"/>
        <v>0</v>
      </c>
      <c r="H411" s="41"/>
    </row>
    <row r="412" spans="2:8">
      <c r="B412" s="50"/>
      <c r="C412" s="14"/>
      <c r="D412" s="22"/>
      <c r="E412" s="22"/>
      <c r="F412" s="38"/>
      <c r="G412" s="25" t="str">
        <f t="shared" si="7"/>
        <v/>
      </c>
      <c r="H412" s="41"/>
    </row>
    <row r="413" spans="2:8" ht="27">
      <c r="B413" s="50" t="s">
        <v>1820</v>
      </c>
      <c r="C413" s="14" t="s">
        <v>1812</v>
      </c>
      <c r="D413" s="22" t="s">
        <v>381</v>
      </c>
      <c r="E413" s="22"/>
      <c r="F413" s="38"/>
      <c r="G413" s="25">
        <f t="shared" si="7"/>
        <v>0</v>
      </c>
      <c r="H413" s="41"/>
    </row>
    <row r="414" spans="2:8">
      <c r="B414" s="50"/>
      <c r="C414" s="14"/>
      <c r="D414" s="22"/>
      <c r="E414" s="22"/>
      <c r="F414" s="38"/>
      <c r="G414" s="25" t="str">
        <f t="shared" si="7"/>
        <v/>
      </c>
      <c r="H414" s="41"/>
    </row>
    <row r="415" spans="2:8" ht="27">
      <c r="B415" s="50" t="s">
        <v>1821</v>
      </c>
      <c r="C415" s="14" t="s">
        <v>1813</v>
      </c>
      <c r="D415" s="22" t="s">
        <v>381</v>
      </c>
      <c r="E415" s="22"/>
      <c r="F415" s="38"/>
      <c r="G415" s="25">
        <f t="shared" si="7"/>
        <v>0</v>
      </c>
      <c r="H415" s="41"/>
    </row>
    <row r="416" spans="2:8">
      <c r="B416" s="50"/>
      <c r="C416" s="14"/>
      <c r="D416" s="22"/>
      <c r="E416" s="22"/>
      <c r="F416" s="38"/>
      <c r="G416" s="25" t="str">
        <f t="shared" si="7"/>
        <v/>
      </c>
      <c r="H416" s="41"/>
    </row>
    <row r="417" spans="2:8">
      <c r="B417" s="50"/>
      <c r="C417" s="14"/>
      <c r="D417" s="22"/>
      <c r="E417" s="22"/>
      <c r="F417" s="38"/>
      <c r="G417" s="25"/>
      <c r="H417" s="41"/>
    </row>
    <row r="418" spans="2:8">
      <c r="B418" s="50"/>
      <c r="C418" s="14"/>
      <c r="D418" s="22"/>
      <c r="E418" s="22"/>
      <c r="F418" s="38"/>
      <c r="G418" s="25"/>
      <c r="H418" s="41"/>
    </row>
    <row r="419" spans="2:8">
      <c r="B419" s="50"/>
      <c r="C419" s="14"/>
      <c r="D419" s="22"/>
      <c r="E419" s="22"/>
      <c r="F419" s="38"/>
      <c r="G419" s="25"/>
      <c r="H419" s="41"/>
    </row>
    <row r="420" spans="2:8">
      <c r="B420" s="50"/>
      <c r="C420" s="14"/>
      <c r="D420" s="22"/>
      <c r="E420" s="22"/>
      <c r="F420" s="38"/>
      <c r="G420" s="25"/>
      <c r="H420" s="41"/>
    </row>
    <row r="421" spans="2:8">
      <c r="B421" s="50"/>
      <c r="C421" s="14"/>
      <c r="D421" s="22"/>
      <c r="E421" s="22"/>
      <c r="F421" s="38"/>
      <c r="G421" s="25"/>
      <c r="H421" s="41"/>
    </row>
    <row r="422" spans="2:8">
      <c r="B422" s="50"/>
      <c r="C422" s="14"/>
      <c r="D422" s="22"/>
      <c r="E422" s="22"/>
      <c r="F422" s="38"/>
      <c r="G422" s="25"/>
      <c r="H422" s="41"/>
    </row>
    <row r="423" spans="2:8">
      <c r="B423" s="50"/>
      <c r="C423" s="14"/>
      <c r="D423" s="22"/>
      <c r="E423" s="22"/>
      <c r="F423" s="38"/>
      <c r="G423" s="25"/>
      <c r="H423" s="41"/>
    </row>
    <row r="424" spans="2:8">
      <c r="B424" s="50"/>
      <c r="C424" s="14"/>
      <c r="D424" s="22"/>
      <c r="E424" s="22"/>
      <c r="F424" s="38"/>
      <c r="G424" s="25"/>
      <c r="H424" s="41"/>
    </row>
    <row r="425" spans="2:8">
      <c r="B425" s="50"/>
      <c r="C425" s="14"/>
      <c r="D425" s="22"/>
      <c r="E425" s="22"/>
      <c r="F425" s="38"/>
      <c r="G425" s="25"/>
      <c r="H425" s="41"/>
    </row>
    <row r="426" spans="2:8">
      <c r="B426" s="50"/>
      <c r="C426" s="14"/>
      <c r="D426" s="22"/>
      <c r="E426" s="22"/>
      <c r="F426" s="38"/>
      <c r="G426" s="25"/>
      <c r="H426" s="41"/>
    </row>
    <row r="427" spans="2:8">
      <c r="B427" s="50"/>
      <c r="C427" s="14"/>
      <c r="D427" s="22"/>
      <c r="E427" s="22"/>
      <c r="F427" s="38"/>
      <c r="G427" s="25"/>
      <c r="H427" s="41"/>
    </row>
    <row r="428" spans="2:8" s="28" customFormat="1" ht="19.5" customHeight="1">
      <c r="B428" s="151" t="str">
        <f>$B$10</f>
        <v>C5.5</v>
      </c>
      <c r="C428" s="30" t="s">
        <v>80</v>
      </c>
      <c r="D428" s="31"/>
      <c r="E428" s="32"/>
      <c r="F428" s="31"/>
      <c r="G428" s="33">
        <f>SUM(G371:G427)</f>
        <v>0</v>
      </c>
      <c r="H428" s="34"/>
    </row>
    <row r="429" spans="2:8">
      <c r="B429" s="661" t="str">
        <f>Client1</f>
        <v>Province of KwaZulu-Natal</v>
      </c>
      <c r="C429" s="661"/>
      <c r="D429" s="661"/>
      <c r="E429" s="659" t="str">
        <f>"Contract No. "&amp;ContractNo</f>
        <v>Contract No. ZNB02213/0000/00/HOD/INF/23/T</v>
      </c>
      <c r="F429" s="659"/>
      <c r="G429" s="659"/>
    </row>
    <row r="430" spans="2:8">
      <c r="B430" s="661" t="str">
        <f>Client2</f>
        <v>Department of Transport</v>
      </c>
      <c r="C430" s="661"/>
      <c r="D430" s="661"/>
      <c r="E430" s="659"/>
      <c r="F430" s="659"/>
      <c r="G430" s="659"/>
    </row>
    <row r="431" spans="2:8">
      <c r="B431" s="662"/>
      <c r="C431" s="662"/>
      <c r="D431" s="662"/>
      <c r="E431" s="660"/>
      <c r="F431" s="660"/>
      <c r="G431" s="660"/>
    </row>
    <row r="432" spans="2:8">
      <c r="B432" s="670" t="s">
        <v>148</v>
      </c>
      <c r="C432" s="671"/>
      <c r="D432" s="671"/>
      <c r="E432" s="671"/>
      <c r="F432" s="671"/>
      <c r="G432" s="673" t="str">
        <f>$G$4</f>
        <v>CHAPTER C5.5</v>
      </c>
      <c r="H432" s="6"/>
    </row>
    <row r="433" spans="2:8">
      <c r="B433" s="663" t="str">
        <f>ContractDescription</f>
        <v>THE CONSTRUCTION OF MKUZE RIVER BRIDGE NO.3801 AT KM 27+440 ON MAIN ROAD P52-3 IN ZULULAND UNDER EMPANGENI REGION.</v>
      </c>
      <c r="C433" s="664"/>
      <c r="D433" s="664"/>
      <c r="E433" s="664"/>
      <c r="F433" s="664"/>
      <c r="G433" s="659"/>
      <c r="H433" s="8"/>
    </row>
    <row r="434" spans="2:8">
      <c r="B434" s="663"/>
      <c r="C434" s="664"/>
      <c r="D434" s="664"/>
      <c r="E434" s="664"/>
      <c r="F434" s="664"/>
      <c r="G434" s="659"/>
      <c r="H434" s="8"/>
    </row>
    <row r="435" spans="2:8">
      <c r="B435" s="665"/>
      <c r="C435" s="666"/>
      <c r="D435" s="666"/>
      <c r="E435" s="666"/>
      <c r="F435" s="666"/>
      <c r="G435" s="660"/>
      <c r="H435" s="8"/>
    </row>
    <row r="436" spans="2:8" s="9" customFormat="1" ht="24.95" customHeight="1">
      <c r="B436" s="76" t="s">
        <v>49</v>
      </c>
      <c r="C436" s="11" t="s">
        <v>50</v>
      </c>
      <c r="D436" s="11" t="s">
        <v>51</v>
      </c>
      <c r="E436" s="11" t="s">
        <v>53</v>
      </c>
      <c r="F436" s="11" t="s">
        <v>54</v>
      </c>
      <c r="G436" s="11" t="s">
        <v>55</v>
      </c>
      <c r="H436" s="12"/>
    </row>
    <row r="437" spans="2:8" s="28" customFormat="1" ht="19.5" customHeight="1">
      <c r="B437" s="82"/>
      <c r="C437" s="30" t="s">
        <v>149</v>
      </c>
      <c r="D437" s="31"/>
      <c r="E437" s="32"/>
      <c r="F437" s="31"/>
      <c r="G437" s="33">
        <f>G428</f>
        <v>0</v>
      </c>
      <c r="H437" s="34"/>
    </row>
    <row r="438" spans="2:8">
      <c r="B438" s="50"/>
      <c r="C438" s="14"/>
      <c r="D438" s="22"/>
      <c r="E438" s="22"/>
      <c r="F438" s="38"/>
      <c r="G438" s="25"/>
      <c r="H438" s="41"/>
    </row>
    <row r="439" spans="2:8" ht="25.5">
      <c r="B439" s="50" t="s">
        <v>1808</v>
      </c>
      <c r="C439" s="14" t="s">
        <v>1822</v>
      </c>
      <c r="D439" s="22"/>
      <c r="E439" s="22"/>
      <c r="F439" s="38"/>
      <c r="G439" s="25" t="str">
        <f t="shared" ref="G439:G478" si="8">IF(D439="","",E439*F439)</f>
        <v/>
      </c>
      <c r="H439" s="41"/>
    </row>
    <row r="440" spans="2:8">
      <c r="B440" s="50"/>
      <c r="C440" s="14"/>
      <c r="D440" s="22"/>
      <c r="E440" s="22"/>
      <c r="F440" s="38"/>
      <c r="G440" s="25" t="str">
        <f t="shared" si="8"/>
        <v/>
      </c>
      <c r="H440" s="41"/>
    </row>
    <row r="441" spans="2:8">
      <c r="B441" s="50" t="s">
        <v>311</v>
      </c>
      <c r="C441" s="14" t="s">
        <v>1810</v>
      </c>
      <c r="D441" s="22"/>
      <c r="E441" s="22"/>
      <c r="F441" s="38"/>
      <c r="G441" s="25" t="str">
        <f t="shared" si="8"/>
        <v/>
      </c>
      <c r="H441" s="41"/>
    </row>
    <row r="442" spans="2:8">
      <c r="B442" s="50"/>
      <c r="C442" s="14"/>
      <c r="D442" s="22"/>
      <c r="E442" s="22"/>
      <c r="F442" s="38"/>
      <c r="G442" s="25" t="str">
        <f t="shared" si="8"/>
        <v/>
      </c>
      <c r="H442" s="41"/>
    </row>
    <row r="443" spans="2:8" ht="27">
      <c r="B443" s="50" t="s">
        <v>841</v>
      </c>
      <c r="C443" s="14" t="s">
        <v>1811</v>
      </c>
      <c r="D443" s="22" t="s">
        <v>381</v>
      </c>
      <c r="E443" s="22"/>
      <c r="F443" s="38"/>
      <c r="G443" s="25">
        <f t="shared" si="8"/>
        <v>0</v>
      </c>
      <c r="H443" s="41"/>
    </row>
    <row r="444" spans="2:8">
      <c r="B444" s="50"/>
      <c r="C444" s="14"/>
      <c r="D444" s="22"/>
      <c r="E444" s="22"/>
      <c r="F444" s="38"/>
      <c r="G444" s="25" t="str">
        <f t="shared" si="8"/>
        <v/>
      </c>
      <c r="H444" s="41"/>
    </row>
    <row r="445" spans="2:8" ht="27">
      <c r="B445" s="50" t="s">
        <v>843</v>
      </c>
      <c r="C445" s="14" t="s">
        <v>1812</v>
      </c>
      <c r="D445" s="22" t="s">
        <v>381</v>
      </c>
      <c r="E445" s="22"/>
      <c r="F445" s="38"/>
      <c r="G445" s="25">
        <f t="shared" si="8"/>
        <v>0</v>
      </c>
      <c r="H445" s="41"/>
    </row>
    <row r="446" spans="2:8">
      <c r="B446" s="50"/>
      <c r="C446" s="14"/>
      <c r="D446" s="22"/>
      <c r="E446" s="22"/>
      <c r="F446" s="38"/>
      <c r="G446" s="25" t="str">
        <f t="shared" si="8"/>
        <v/>
      </c>
      <c r="H446" s="41"/>
    </row>
    <row r="447" spans="2:8" ht="27">
      <c r="B447" s="50" t="s">
        <v>845</v>
      </c>
      <c r="C447" s="14" t="s">
        <v>1813</v>
      </c>
      <c r="D447" s="22" t="s">
        <v>381</v>
      </c>
      <c r="E447" s="22"/>
      <c r="F447" s="38"/>
      <c r="G447" s="25">
        <f t="shared" si="8"/>
        <v>0</v>
      </c>
      <c r="H447" s="41"/>
    </row>
    <row r="448" spans="2:8">
      <c r="B448" s="50"/>
      <c r="C448" s="14"/>
      <c r="D448" s="22"/>
      <c r="E448" s="22"/>
      <c r="F448" s="38"/>
      <c r="G448" s="25" t="str">
        <f t="shared" si="8"/>
        <v/>
      </c>
      <c r="H448" s="41"/>
    </row>
    <row r="449" spans="2:8">
      <c r="B449" s="50" t="s">
        <v>313</v>
      </c>
      <c r="C449" s="14" t="s">
        <v>1814</v>
      </c>
      <c r="D449" s="22"/>
      <c r="E449" s="22"/>
      <c r="F449" s="38"/>
      <c r="G449" s="25" t="str">
        <f t="shared" si="8"/>
        <v/>
      </c>
      <c r="H449" s="41"/>
    </row>
    <row r="450" spans="2:8">
      <c r="B450" s="50"/>
      <c r="C450" s="14"/>
      <c r="D450" s="22"/>
      <c r="E450" s="22"/>
      <c r="F450" s="38"/>
      <c r="G450" s="25" t="str">
        <f t="shared" si="8"/>
        <v/>
      </c>
      <c r="H450" s="41"/>
    </row>
    <row r="451" spans="2:8" ht="27">
      <c r="B451" s="50" t="s">
        <v>1815</v>
      </c>
      <c r="C451" s="14" t="s">
        <v>1811</v>
      </c>
      <c r="D451" s="22" t="s">
        <v>381</v>
      </c>
      <c r="E451" s="22"/>
      <c r="F451" s="38"/>
      <c r="G451" s="25">
        <f t="shared" si="8"/>
        <v>0</v>
      </c>
      <c r="H451" s="41"/>
    </row>
    <row r="452" spans="2:8">
      <c r="B452" s="50"/>
      <c r="C452" s="14"/>
      <c r="D452" s="22"/>
      <c r="E452" s="22"/>
      <c r="F452" s="38"/>
      <c r="G452" s="25" t="str">
        <f t="shared" si="8"/>
        <v/>
      </c>
      <c r="H452" s="41"/>
    </row>
    <row r="453" spans="2:8" ht="27">
      <c r="B453" s="50" t="s">
        <v>1816</v>
      </c>
      <c r="C453" s="14" t="s">
        <v>1812</v>
      </c>
      <c r="D453" s="22" t="s">
        <v>381</v>
      </c>
      <c r="E453" s="22"/>
      <c r="F453" s="38"/>
      <c r="G453" s="25">
        <f t="shared" si="8"/>
        <v>0</v>
      </c>
      <c r="H453" s="41"/>
    </row>
    <row r="454" spans="2:8">
      <c r="B454" s="50"/>
      <c r="C454" s="14"/>
      <c r="D454" s="22"/>
      <c r="E454" s="22"/>
      <c r="F454" s="38"/>
      <c r="G454" s="25" t="str">
        <f t="shared" si="8"/>
        <v/>
      </c>
      <c r="H454" s="41"/>
    </row>
    <row r="455" spans="2:8" ht="27">
      <c r="B455" s="50" t="s">
        <v>1817</v>
      </c>
      <c r="C455" s="14" t="s">
        <v>1813</v>
      </c>
      <c r="D455" s="22" t="s">
        <v>381</v>
      </c>
      <c r="E455" s="22"/>
      <c r="F455" s="38"/>
      <c r="G455" s="25">
        <f t="shared" si="8"/>
        <v>0</v>
      </c>
      <c r="H455" s="41"/>
    </row>
    <row r="456" spans="2:8">
      <c r="B456" s="50"/>
      <c r="C456" s="14"/>
      <c r="D456" s="22"/>
      <c r="E456" s="22"/>
      <c r="F456" s="38"/>
      <c r="G456" s="25" t="str">
        <f t="shared" si="8"/>
        <v/>
      </c>
      <c r="H456" s="41"/>
    </row>
    <row r="457" spans="2:8">
      <c r="B457" s="50" t="s">
        <v>321</v>
      </c>
      <c r="C457" s="14" t="s">
        <v>1818</v>
      </c>
      <c r="D457" s="22"/>
      <c r="E457" s="22"/>
      <c r="F457" s="38"/>
      <c r="G457" s="25" t="str">
        <f t="shared" si="8"/>
        <v/>
      </c>
      <c r="H457" s="41"/>
    </row>
    <row r="458" spans="2:8">
      <c r="B458" s="50"/>
      <c r="C458" s="14"/>
      <c r="D458" s="22"/>
      <c r="E458" s="22"/>
      <c r="F458" s="38"/>
      <c r="G458" s="25" t="str">
        <f t="shared" si="8"/>
        <v/>
      </c>
      <c r="H458" s="41"/>
    </row>
    <row r="459" spans="2:8" ht="27">
      <c r="B459" s="50" t="s">
        <v>1819</v>
      </c>
      <c r="C459" s="14" t="s">
        <v>1811</v>
      </c>
      <c r="D459" s="22" t="s">
        <v>381</v>
      </c>
      <c r="E459" s="22"/>
      <c r="F459" s="38"/>
      <c r="G459" s="25">
        <f t="shared" si="8"/>
        <v>0</v>
      </c>
      <c r="H459" s="41"/>
    </row>
    <row r="460" spans="2:8">
      <c r="B460" s="50"/>
      <c r="C460" s="14"/>
      <c r="D460" s="22"/>
      <c r="E460" s="22"/>
      <c r="F460" s="38"/>
      <c r="G460" s="25" t="str">
        <f t="shared" si="8"/>
        <v/>
      </c>
      <c r="H460" s="41"/>
    </row>
    <row r="461" spans="2:8" ht="27">
      <c r="B461" s="50" t="s">
        <v>1820</v>
      </c>
      <c r="C461" s="14" t="s">
        <v>1812</v>
      </c>
      <c r="D461" s="22" t="s">
        <v>381</v>
      </c>
      <c r="E461" s="22"/>
      <c r="F461" s="38"/>
      <c r="G461" s="25">
        <f t="shared" si="8"/>
        <v>0</v>
      </c>
      <c r="H461" s="41"/>
    </row>
    <row r="462" spans="2:8">
      <c r="B462" s="50"/>
      <c r="C462" s="14"/>
      <c r="D462" s="22"/>
      <c r="E462" s="22"/>
      <c r="F462" s="38"/>
      <c r="G462" s="25" t="str">
        <f t="shared" si="8"/>
        <v/>
      </c>
      <c r="H462" s="41"/>
    </row>
    <row r="463" spans="2:8" ht="27">
      <c r="B463" s="50" t="s">
        <v>1821</v>
      </c>
      <c r="C463" s="14" t="s">
        <v>1813</v>
      </c>
      <c r="D463" s="22" t="s">
        <v>381</v>
      </c>
      <c r="E463" s="22"/>
      <c r="F463" s="38"/>
      <c r="G463" s="25">
        <f t="shared" si="8"/>
        <v>0</v>
      </c>
      <c r="H463" s="41"/>
    </row>
    <row r="464" spans="2:8">
      <c r="B464" s="50"/>
      <c r="C464" s="14"/>
      <c r="D464" s="22"/>
      <c r="E464" s="22"/>
      <c r="F464" s="38"/>
      <c r="G464" s="25" t="str">
        <f t="shared" si="8"/>
        <v/>
      </c>
      <c r="H464" s="41"/>
    </row>
    <row r="465" spans="2:8" ht="25.5">
      <c r="B465" s="50" t="s">
        <v>1823</v>
      </c>
      <c r="C465" s="14" t="s">
        <v>1824</v>
      </c>
      <c r="D465" s="22"/>
      <c r="E465" s="22"/>
      <c r="F465" s="38"/>
      <c r="G465" s="25" t="str">
        <f t="shared" si="8"/>
        <v/>
      </c>
      <c r="H465" s="41"/>
    </row>
    <row r="466" spans="2:8">
      <c r="B466" s="50"/>
      <c r="C466" s="14"/>
      <c r="D466" s="22"/>
      <c r="E466" s="22"/>
      <c r="F466" s="38"/>
      <c r="G466" s="25" t="str">
        <f t="shared" si="8"/>
        <v/>
      </c>
      <c r="H466" s="41"/>
    </row>
    <row r="467" spans="2:8" ht="25.5">
      <c r="B467" s="50" t="s">
        <v>1825</v>
      </c>
      <c r="C467" s="14" t="s">
        <v>1824</v>
      </c>
      <c r="D467" s="22" t="s">
        <v>335</v>
      </c>
      <c r="E467" s="22"/>
      <c r="F467" s="38"/>
      <c r="G467" s="25">
        <f t="shared" si="8"/>
        <v>0</v>
      </c>
      <c r="H467" s="41"/>
    </row>
    <row r="468" spans="2:8">
      <c r="B468" s="50"/>
      <c r="C468" s="14"/>
      <c r="D468" s="22"/>
      <c r="E468" s="22"/>
      <c r="F468" s="38"/>
      <c r="G468" s="25" t="str">
        <f t="shared" si="8"/>
        <v/>
      </c>
      <c r="H468" s="41"/>
    </row>
    <row r="469" spans="2:8" ht="25.5">
      <c r="B469" s="50" t="s">
        <v>1826</v>
      </c>
      <c r="C469" s="14" t="s">
        <v>1827</v>
      </c>
      <c r="D469" s="22" t="s">
        <v>335</v>
      </c>
      <c r="E469" s="22"/>
      <c r="F469" s="38"/>
      <c r="G469" s="25">
        <f t="shared" si="8"/>
        <v>0</v>
      </c>
      <c r="H469" s="41"/>
    </row>
    <row r="470" spans="2:8">
      <c r="B470" s="50"/>
      <c r="C470" s="14"/>
      <c r="D470" s="22"/>
      <c r="E470" s="22"/>
      <c r="F470" s="38"/>
      <c r="G470" s="25" t="str">
        <f t="shared" si="8"/>
        <v/>
      </c>
      <c r="H470" s="41"/>
    </row>
    <row r="471" spans="2:8">
      <c r="B471" s="50" t="s">
        <v>1828</v>
      </c>
      <c r="C471" s="14" t="s">
        <v>1829</v>
      </c>
      <c r="D471" s="22"/>
      <c r="E471" s="22"/>
      <c r="F471" s="38"/>
      <c r="G471" s="25" t="str">
        <f t="shared" si="8"/>
        <v/>
      </c>
      <c r="H471" s="41"/>
    </row>
    <row r="472" spans="2:8">
      <c r="B472" s="50"/>
      <c r="C472" s="14"/>
      <c r="D472" s="22"/>
      <c r="E472" s="22"/>
      <c r="F472" s="38"/>
      <c r="G472" s="25" t="str">
        <f t="shared" si="8"/>
        <v/>
      </c>
      <c r="H472" s="41"/>
    </row>
    <row r="473" spans="2:8" ht="25.5">
      <c r="B473" s="50" t="s">
        <v>1830</v>
      </c>
      <c r="C473" s="14" t="s">
        <v>1831</v>
      </c>
      <c r="D473" s="22" t="s">
        <v>335</v>
      </c>
      <c r="E473" s="22"/>
      <c r="F473" s="38"/>
      <c r="G473" s="25">
        <f t="shared" si="8"/>
        <v>0</v>
      </c>
      <c r="H473" s="41"/>
    </row>
    <row r="474" spans="2:8">
      <c r="B474" s="50"/>
      <c r="C474" s="14"/>
      <c r="D474" s="22"/>
      <c r="E474" s="22"/>
      <c r="F474" s="38"/>
      <c r="G474" s="25" t="str">
        <f t="shared" si="8"/>
        <v/>
      </c>
      <c r="H474" s="41"/>
    </row>
    <row r="475" spans="2:8" ht="38.25">
      <c r="B475" s="50" t="s">
        <v>1832</v>
      </c>
      <c r="C475" s="14" t="s">
        <v>1833</v>
      </c>
      <c r="D475" s="22" t="s">
        <v>335</v>
      </c>
      <c r="E475" s="22"/>
      <c r="F475" s="38"/>
      <c r="G475" s="25">
        <f t="shared" si="8"/>
        <v>0</v>
      </c>
      <c r="H475" s="41"/>
    </row>
    <row r="476" spans="2:8">
      <c r="B476" s="50"/>
      <c r="C476" s="14"/>
      <c r="D476" s="22"/>
      <c r="E476" s="22"/>
      <c r="F476" s="38"/>
      <c r="G476" s="25" t="str">
        <f t="shared" si="8"/>
        <v/>
      </c>
      <c r="H476" s="41"/>
    </row>
    <row r="477" spans="2:8" ht="14.25">
      <c r="B477" s="50" t="s">
        <v>1834</v>
      </c>
      <c r="C477" s="14" t="s">
        <v>1835</v>
      </c>
      <c r="D477" s="22" t="s">
        <v>93</v>
      </c>
      <c r="E477" s="22"/>
      <c r="F477" s="38"/>
      <c r="G477" s="25">
        <f t="shared" si="8"/>
        <v>0</v>
      </c>
      <c r="H477" s="41"/>
    </row>
    <row r="478" spans="2:8">
      <c r="B478" s="50"/>
      <c r="C478" s="14"/>
      <c r="D478" s="22"/>
      <c r="E478" s="22"/>
      <c r="F478" s="38"/>
      <c r="G478" s="25" t="str">
        <f t="shared" si="8"/>
        <v/>
      </c>
      <c r="H478" s="41"/>
    </row>
    <row r="479" spans="2:8">
      <c r="B479" s="50"/>
      <c r="C479" s="14"/>
      <c r="D479" s="22"/>
      <c r="E479" s="22"/>
      <c r="F479" s="38"/>
      <c r="G479" s="25"/>
      <c r="H479" s="41"/>
    </row>
    <row r="480" spans="2:8">
      <c r="B480" s="50"/>
      <c r="C480" s="14"/>
      <c r="D480" s="22"/>
      <c r="E480" s="22"/>
      <c r="F480" s="38"/>
      <c r="G480" s="25"/>
      <c r="H480" s="41"/>
    </row>
    <row r="481" spans="2:8">
      <c r="B481" s="50"/>
      <c r="C481" s="14"/>
      <c r="D481" s="22"/>
      <c r="E481" s="22"/>
      <c r="F481" s="38"/>
      <c r="G481" s="25"/>
      <c r="H481" s="41"/>
    </row>
    <row r="482" spans="2:8">
      <c r="B482" s="50"/>
      <c r="C482" s="14"/>
      <c r="D482" s="22"/>
      <c r="E482" s="22"/>
      <c r="F482" s="38"/>
      <c r="G482" s="25"/>
      <c r="H482" s="41"/>
    </row>
    <row r="483" spans="2:8">
      <c r="B483" s="50"/>
      <c r="C483" s="14"/>
      <c r="D483" s="22"/>
      <c r="E483" s="22"/>
      <c r="F483" s="38"/>
      <c r="G483" s="25"/>
      <c r="H483" s="41"/>
    </row>
    <row r="484" spans="2:8">
      <c r="B484" s="50"/>
      <c r="C484" s="14"/>
      <c r="D484" s="22"/>
      <c r="E484" s="22"/>
      <c r="F484" s="38"/>
      <c r="G484" s="25"/>
      <c r="H484" s="41"/>
    </row>
    <row r="485" spans="2:8">
      <c r="B485" s="50"/>
      <c r="C485" s="14"/>
      <c r="D485" s="22"/>
      <c r="E485" s="22"/>
      <c r="F485" s="38"/>
      <c r="G485" s="25"/>
      <c r="H485" s="41"/>
    </row>
    <row r="486" spans="2:8">
      <c r="B486" s="50"/>
      <c r="C486" s="14"/>
      <c r="D486" s="22"/>
      <c r="E486" s="22"/>
      <c r="F486" s="38"/>
      <c r="G486" s="25"/>
      <c r="H486" s="41"/>
    </row>
    <row r="487" spans="2:8">
      <c r="B487" s="50"/>
      <c r="C487" s="14"/>
      <c r="D487" s="22"/>
      <c r="E487" s="22"/>
      <c r="F487" s="38"/>
      <c r="G487" s="25"/>
      <c r="H487" s="41"/>
    </row>
    <row r="488" spans="2:8">
      <c r="B488" s="50"/>
      <c r="C488" s="14"/>
      <c r="D488" s="22"/>
      <c r="E488" s="22"/>
      <c r="F488" s="38"/>
      <c r="G488" s="25"/>
      <c r="H488" s="41"/>
    </row>
    <row r="489" spans="2:8" s="28" customFormat="1" ht="19.5" customHeight="1">
      <c r="B489" s="151" t="str">
        <f>$B$10</f>
        <v>C5.5</v>
      </c>
      <c r="C489" s="30" t="s">
        <v>80</v>
      </c>
      <c r="D489" s="31"/>
      <c r="E489" s="32"/>
      <c r="F489" s="31"/>
      <c r="G489" s="33">
        <f>SUM(G437:G488)</f>
        <v>0</v>
      </c>
      <c r="H489" s="34"/>
    </row>
    <row r="490" spans="2:8">
      <c r="B490" s="661" t="str">
        <f>Client1</f>
        <v>Province of KwaZulu-Natal</v>
      </c>
      <c r="C490" s="661"/>
      <c r="D490" s="661"/>
      <c r="E490" s="659" t="str">
        <f>"Contract No. "&amp;ContractNo</f>
        <v>Contract No. ZNB02213/0000/00/HOD/INF/23/T</v>
      </c>
      <c r="F490" s="659"/>
      <c r="G490" s="659"/>
    </row>
    <row r="491" spans="2:8">
      <c r="B491" s="661" t="str">
        <f>Client2</f>
        <v>Department of Transport</v>
      </c>
      <c r="C491" s="661"/>
      <c r="D491" s="661"/>
      <c r="E491" s="659"/>
      <c r="F491" s="659"/>
      <c r="G491" s="659"/>
    </row>
    <row r="492" spans="2:8">
      <c r="B492" s="662"/>
      <c r="C492" s="662"/>
      <c r="D492" s="662"/>
      <c r="E492" s="660"/>
      <c r="F492" s="660"/>
      <c r="G492" s="660"/>
    </row>
    <row r="493" spans="2:8">
      <c r="B493" s="670" t="s">
        <v>148</v>
      </c>
      <c r="C493" s="671"/>
      <c r="D493" s="671"/>
      <c r="E493" s="671"/>
      <c r="F493" s="671"/>
      <c r="G493" s="673" t="str">
        <f>$G$4</f>
        <v>CHAPTER C5.5</v>
      </c>
      <c r="H493" s="6"/>
    </row>
    <row r="494" spans="2:8">
      <c r="B494" s="663" t="str">
        <f>ContractDescription</f>
        <v>THE CONSTRUCTION OF MKUZE RIVER BRIDGE NO.3801 AT KM 27+440 ON MAIN ROAD P52-3 IN ZULULAND UNDER EMPANGENI REGION.</v>
      </c>
      <c r="C494" s="664"/>
      <c r="D494" s="664"/>
      <c r="E494" s="664"/>
      <c r="F494" s="664"/>
      <c r="G494" s="659"/>
      <c r="H494" s="8"/>
    </row>
    <row r="495" spans="2:8">
      <c r="B495" s="663"/>
      <c r="C495" s="664"/>
      <c r="D495" s="664"/>
      <c r="E495" s="664"/>
      <c r="F495" s="664"/>
      <c r="G495" s="659"/>
      <c r="H495" s="8"/>
    </row>
    <row r="496" spans="2:8">
      <c r="B496" s="665"/>
      <c r="C496" s="666"/>
      <c r="D496" s="666"/>
      <c r="E496" s="666"/>
      <c r="F496" s="666"/>
      <c r="G496" s="660"/>
      <c r="H496" s="8"/>
    </row>
    <row r="497" spans="2:8" s="9" customFormat="1" ht="24.95" customHeight="1">
      <c r="B497" s="76" t="s">
        <v>49</v>
      </c>
      <c r="C497" s="11" t="s">
        <v>50</v>
      </c>
      <c r="D497" s="11" t="s">
        <v>51</v>
      </c>
      <c r="E497" s="11" t="s">
        <v>53</v>
      </c>
      <c r="F497" s="11" t="s">
        <v>54</v>
      </c>
      <c r="G497" s="11" t="s">
        <v>55</v>
      </c>
      <c r="H497" s="12"/>
    </row>
    <row r="498" spans="2:8" s="28" customFormat="1" ht="19.5" customHeight="1">
      <c r="B498" s="82"/>
      <c r="C498" s="30" t="s">
        <v>149</v>
      </c>
      <c r="D498" s="31"/>
      <c r="E498" s="32"/>
      <c r="F498" s="31"/>
      <c r="G498" s="33">
        <f>G489</f>
        <v>0</v>
      </c>
      <c r="H498" s="34"/>
    </row>
    <row r="499" spans="2:8" ht="12" customHeight="1">
      <c r="B499" s="50"/>
      <c r="C499" s="14"/>
      <c r="D499" s="22"/>
      <c r="E499" s="22"/>
      <c r="F499" s="38"/>
      <c r="G499" s="25"/>
      <c r="H499" s="41"/>
    </row>
    <row r="500" spans="2:8" ht="25.5">
      <c r="B500" s="50" t="s">
        <v>1836</v>
      </c>
      <c r="C500" s="14" t="s">
        <v>1837</v>
      </c>
      <c r="D500" s="22"/>
      <c r="E500" s="22"/>
      <c r="F500" s="38"/>
      <c r="G500" s="25" t="str">
        <f t="shared" ref="G500:G536" si="9">IF(D500="","",E500*F500)</f>
        <v/>
      </c>
      <c r="H500" s="41"/>
    </row>
    <row r="501" spans="2:8" ht="12" customHeight="1">
      <c r="B501" s="50"/>
      <c r="C501" s="14"/>
      <c r="D501" s="22"/>
      <c r="E501" s="22"/>
      <c r="F501" s="38"/>
      <c r="G501" s="25" t="str">
        <f t="shared" si="9"/>
        <v/>
      </c>
      <c r="H501" s="41"/>
    </row>
    <row r="502" spans="2:8">
      <c r="B502" s="50" t="s">
        <v>1838</v>
      </c>
      <c r="C502" s="14" t="s">
        <v>1839</v>
      </c>
      <c r="D502" s="22"/>
      <c r="E502" s="22"/>
      <c r="F502" s="38"/>
      <c r="G502" s="25" t="str">
        <f t="shared" si="9"/>
        <v/>
      </c>
      <c r="H502" s="41"/>
    </row>
    <row r="503" spans="2:8" ht="12" customHeight="1">
      <c r="B503" s="50"/>
      <c r="C503" s="14"/>
      <c r="D503" s="22"/>
      <c r="E503" s="22"/>
      <c r="F503" s="38"/>
      <c r="G503" s="25" t="str">
        <f t="shared" si="9"/>
        <v/>
      </c>
      <c r="H503" s="41"/>
    </row>
    <row r="504" spans="2:8" ht="53.25" customHeight="1">
      <c r="B504" s="50" t="s">
        <v>311</v>
      </c>
      <c r="C504" s="14" t="s">
        <v>1840</v>
      </c>
      <c r="D504" s="22"/>
      <c r="E504" s="22"/>
      <c r="F504" s="38"/>
      <c r="G504" s="25" t="str">
        <f t="shared" si="9"/>
        <v/>
      </c>
      <c r="H504" s="41"/>
    </row>
    <row r="505" spans="2:8" ht="12" customHeight="1">
      <c r="B505" s="50"/>
      <c r="C505" s="14"/>
      <c r="D505" s="22"/>
      <c r="E505" s="22"/>
      <c r="F505" s="38"/>
      <c r="G505" s="25" t="str">
        <f t="shared" si="9"/>
        <v/>
      </c>
      <c r="H505" s="41"/>
    </row>
    <row r="506" spans="2:8" ht="27">
      <c r="B506" s="50" t="s">
        <v>841</v>
      </c>
      <c r="C506" s="14" t="s">
        <v>1811</v>
      </c>
      <c r="D506" s="22" t="s">
        <v>381</v>
      </c>
      <c r="E506" s="22"/>
      <c r="F506" s="38"/>
      <c r="G506" s="25">
        <f t="shared" si="9"/>
        <v>0</v>
      </c>
      <c r="H506" s="41"/>
    </row>
    <row r="507" spans="2:8" ht="12" customHeight="1">
      <c r="B507" s="50"/>
      <c r="C507" s="14"/>
      <c r="D507" s="22"/>
      <c r="E507" s="22"/>
      <c r="F507" s="38"/>
      <c r="G507" s="25" t="str">
        <f t="shared" si="9"/>
        <v/>
      </c>
      <c r="H507" s="41"/>
    </row>
    <row r="508" spans="2:8" ht="27">
      <c r="B508" s="50" t="s">
        <v>843</v>
      </c>
      <c r="C508" s="14" t="s">
        <v>1812</v>
      </c>
      <c r="D508" s="22" t="s">
        <v>381</v>
      </c>
      <c r="E508" s="22"/>
      <c r="F508" s="38"/>
      <c r="G508" s="25">
        <f t="shared" si="9"/>
        <v>0</v>
      </c>
      <c r="H508" s="41"/>
    </row>
    <row r="509" spans="2:8" ht="12" customHeight="1">
      <c r="B509" s="50"/>
      <c r="C509" s="14"/>
      <c r="D509" s="22"/>
      <c r="E509" s="22"/>
      <c r="F509" s="38"/>
      <c r="G509" s="25" t="str">
        <f t="shared" si="9"/>
        <v/>
      </c>
      <c r="H509" s="41"/>
    </row>
    <row r="510" spans="2:8" ht="27">
      <c r="B510" s="50" t="s">
        <v>845</v>
      </c>
      <c r="C510" s="14" t="s">
        <v>1813</v>
      </c>
      <c r="D510" s="22" t="s">
        <v>381</v>
      </c>
      <c r="E510" s="22"/>
      <c r="F510" s="38"/>
      <c r="G510" s="25">
        <f t="shared" si="9"/>
        <v>0</v>
      </c>
      <c r="H510" s="41"/>
    </row>
    <row r="511" spans="2:8" ht="12" customHeight="1">
      <c r="B511" s="50"/>
      <c r="C511" s="14"/>
      <c r="D511" s="22"/>
      <c r="E511" s="22"/>
      <c r="F511" s="38"/>
      <c r="G511" s="25" t="str">
        <f t="shared" si="9"/>
        <v/>
      </c>
      <c r="H511" s="41"/>
    </row>
    <row r="512" spans="2:8" ht="63.75">
      <c r="B512" s="50" t="s">
        <v>313</v>
      </c>
      <c r="C512" s="14" t="s">
        <v>1841</v>
      </c>
      <c r="D512" s="22"/>
      <c r="E512" s="22"/>
      <c r="F512" s="38"/>
      <c r="G512" s="25" t="str">
        <f t="shared" si="9"/>
        <v/>
      </c>
      <c r="H512" s="41"/>
    </row>
    <row r="513" spans="2:8" ht="12" customHeight="1">
      <c r="B513" s="50"/>
      <c r="C513" s="14"/>
      <c r="D513" s="22"/>
      <c r="E513" s="22"/>
      <c r="F513" s="38"/>
      <c r="G513" s="25" t="str">
        <f t="shared" si="9"/>
        <v/>
      </c>
      <c r="H513" s="41"/>
    </row>
    <row r="514" spans="2:8" ht="27">
      <c r="B514" s="50" t="s">
        <v>1815</v>
      </c>
      <c r="C514" s="14" t="s">
        <v>1811</v>
      </c>
      <c r="D514" s="22" t="s">
        <v>381</v>
      </c>
      <c r="E514" s="22"/>
      <c r="F514" s="38"/>
      <c r="G514" s="25">
        <f t="shared" si="9"/>
        <v>0</v>
      </c>
      <c r="H514" s="41"/>
    </row>
    <row r="515" spans="2:8" ht="12" customHeight="1">
      <c r="B515" s="50"/>
      <c r="C515" s="14"/>
      <c r="D515" s="22"/>
      <c r="E515" s="22"/>
      <c r="F515" s="38"/>
      <c r="G515" s="25" t="str">
        <f t="shared" si="9"/>
        <v/>
      </c>
      <c r="H515" s="41"/>
    </row>
    <row r="516" spans="2:8" ht="27">
      <c r="B516" s="50" t="s">
        <v>1816</v>
      </c>
      <c r="C516" s="14" t="s">
        <v>1812</v>
      </c>
      <c r="D516" s="22" t="s">
        <v>381</v>
      </c>
      <c r="E516" s="22"/>
      <c r="F516" s="38"/>
      <c r="G516" s="25">
        <f t="shared" si="9"/>
        <v>0</v>
      </c>
      <c r="H516" s="41"/>
    </row>
    <row r="517" spans="2:8" ht="12" customHeight="1">
      <c r="B517" s="50"/>
      <c r="C517" s="14"/>
      <c r="D517" s="22"/>
      <c r="E517" s="22"/>
      <c r="F517" s="38"/>
      <c r="G517" s="25" t="str">
        <f t="shared" si="9"/>
        <v/>
      </c>
      <c r="H517" s="41"/>
    </row>
    <row r="518" spans="2:8" ht="27">
      <c r="B518" s="50" t="s">
        <v>1817</v>
      </c>
      <c r="C518" s="14" t="s">
        <v>1813</v>
      </c>
      <c r="D518" s="22" t="s">
        <v>381</v>
      </c>
      <c r="E518" s="22"/>
      <c r="F518" s="38"/>
      <c r="G518" s="25">
        <f t="shared" si="9"/>
        <v>0</v>
      </c>
      <c r="H518" s="41"/>
    </row>
    <row r="519" spans="2:8" ht="12" customHeight="1">
      <c r="B519" s="50"/>
      <c r="C519" s="14"/>
      <c r="D519" s="22"/>
      <c r="E519" s="22"/>
      <c r="F519" s="38"/>
      <c r="G519" s="25" t="str">
        <f t="shared" si="9"/>
        <v/>
      </c>
      <c r="H519" s="41"/>
    </row>
    <row r="520" spans="2:8" ht="25.5">
      <c r="B520" s="50" t="s">
        <v>1842</v>
      </c>
      <c r="C520" s="14" t="s">
        <v>1843</v>
      </c>
      <c r="D520" s="22"/>
      <c r="E520" s="22"/>
      <c r="F520" s="38"/>
      <c r="G520" s="25" t="str">
        <f t="shared" si="9"/>
        <v/>
      </c>
      <c r="H520" s="41"/>
    </row>
    <row r="521" spans="2:8" ht="12" customHeight="1">
      <c r="B521" s="50"/>
      <c r="C521" s="14"/>
      <c r="D521" s="22"/>
      <c r="E521" s="22"/>
      <c r="F521" s="38"/>
      <c r="G521" s="25" t="str">
        <f t="shared" si="9"/>
        <v/>
      </c>
      <c r="H521" s="41"/>
    </row>
    <row r="522" spans="2:8" ht="52.5" customHeight="1">
      <c r="B522" s="50" t="s">
        <v>311</v>
      </c>
      <c r="C522" s="14" t="s">
        <v>1840</v>
      </c>
      <c r="D522" s="22"/>
      <c r="E522" s="22"/>
      <c r="F522" s="38"/>
      <c r="G522" s="25" t="str">
        <f t="shared" si="9"/>
        <v/>
      </c>
      <c r="H522" s="41"/>
    </row>
    <row r="523" spans="2:8" ht="12" customHeight="1">
      <c r="B523" s="50"/>
      <c r="C523" s="14"/>
      <c r="D523" s="22"/>
      <c r="E523" s="22"/>
      <c r="F523" s="38"/>
      <c r="G523" s="25" t="str">
        <f t="shared" si="9"/>
        <v/>
      </c>
      <c r="H523" s="41"/>
    </row>
    <row r="524" spans="2:8" ht="27">
      <c r="B524" s="50" t="s">
        <v>841</v>
      </c>
      <c r="C524" s="14" t="s">
        <v>1811</v>
      </c>
      <c r="D524" s="22" t="s">
        <v>381</v>
      </c>
      <c r="E524" s="22"/>
      <c r="F524" s="38"/>
      <c r="G524" s="25">
        <f t="shared" si="9"/>
        <v>0</v>
      </c>
      <c r="H524" s="41"/>
    </row>
    <row r="525" spans="2:8" ht="12" customHeight="1">
      <c r="B525" s="50"/>
      <c r="C525" s="14"/>
      <c r="D525" s="22"/>
      <c r="E525" s="22"/>
      <c r="F525" s="38"/>
      <c r="G525" s="25" t="str">
        <f t="shared" si="9"/>
        <v/>
      </c>
      <c r="H525" s="41"/>
    </row>
    <row r="526" spans="2:8" ht="27">
      <c r="B526" s="50" t="s">
        <v>843</v>
      </c>
      <c r="C526" s="14" t="s">
        <v>1812</v>
      </c>
      <c r="D526" s="22" t="s">
        <v>381</v>
      </c>
      <c r="E526" s="22"/>
      <c r="F526" s="38"/>
      <c r="G526" s="25">
        <f t="shared" si="9"/>
        <v>0</v>
      </c>
      <c r="H526" s="41"/>
    </row>
    <row r="527" spans="2:8" ht="12" customHeight="1">
      <c r="B527" s="50"/>
      <c r="C527" s="14"/>
      <c r="D527" s="22"/>
      <c r="E527" s="22"/>
      <c r="F527" s="38"/>
      <c r="G527" s="25" t="str">
        <f t="shared" si="9"/>
        <v/>
      </c>
      <c r="H527" s="41"/>
    </row>
    <row r="528" spans="2:8" ht="27">
      <c r="B528" s="50" t="s">
        <v>845</v>
      </c>
      <c r="C528" s="14" t="s">
        <v>1813</v>
      </c>
      <c r="D528" s="22" t="s">
        <v>381</v>
      </c>
      <c r="E528" s="22"/>
      <c r="F528" s="38"/>
      <c r="G528" s="25">
        <f t="shared" si="9"/>
        <v>0</v>
      </c>
      <c r="H528" s="41"/>
    </row>
    <row r="529" spans="2:8" ht="12" customHeight="1">
      <c r="B529" s="50"/>
      <c r="C529" s="14"/>
      <c r="D529" s="22"/>
      <c r="E529" s="22"/>
      <c r="F529" s="38"/>
      <c r="G529" s="25" t="str">
        <f t="shared" si="9"/>
        <v/>
      </c>
      <c r="H529" s="41"/>
    </row>
    <row r="530" spans="2:8" ht="63.75">
      <c r="B530" s="50" t="s">
        <v>313</v>
      </c>
      <c r="C530" s="14" t="s">
        <v>1841</v>
      </c>
      <c r="D530" s="22"/>
      <c r="E530" s="22"/>
      <c r="F530" s="38"/>
      <c r="G530" s="25" t="str">
        <f t="shared" si="9"/>
        <v/>
      </c>
      <c r="H530" s="41"/>
    </row>
    <row r="531" spans="2:8" ht="12" customHeight="1">
      <c r="B531" s="50"/>
      <c r="C531" s="14"/>
      <c r="D531" s="22"/>
      <c r="E531" s="22"/>
      <c r="F531" s="38"/>
      <c r="G531" s="25" t="str">
        <f t="shared" si="9"/>
        <v/>
      </c>
      <c r="H531" s="41"/>
    </row>
    <row r="532" spans="2:8" ht="27">
      <c r="B532" s="50" t="s">
        <v>1815</v>
      </c>
      <c r="C532" s="14" t="s">
        <v>1811</v>
      </c>
      <c r="D532" s="22" t="s">
        <v>381</v>
      </c>
      <c r="E532" s="22"/>
      <c r="F532" s="38"/>
      <c r="G532" s="25">
        <f t="shared" si="9"/>
        <v>0</v>
      </c>
      <c r="H532" s="41"/>
    </row>
    <row r="533" spans="2:8" ht="12" customHeight="1">
      <c r="B533" s="50"/>
      <c r="C533" s="14"/>
      <c r="D533" s="22"/>
      <c r="E533" s="22"/>
      <c r="F533" s="38"/>
      <c r="G533" s="25" t="str">
        <f t="shared" si="9"/>
        <v/>
      </c>
      <c r="H533" s="41"/>
    </row>
    <row r="534" spans="2:8" ht="27">
      <c r="B534" s="50" t="s">
        <v>1816</v>
      </c>
      <c r="C534" s="14" t="s">
        <v>1812</v>
      </c>
      <c r="D534" s="22" t="s">
        <v>381</v>
      </c>
      <c r="E534" s="22"/>
      <c r="F534" s="38"/>
      <c r="G534" s="25">
        <f t="shared" si="9"/>
        <v>0</v>
      </c>
      <c r="H534" s="41"/>
    </row>
    <row r="535" spans="2:8" ht="12" customHeight="1">
      <c r="B535" s="50"/>
      <c r="C535" s="14"/>
      <c r="D535" s="22"/>
      <c r="E535" s="22"/>
      <c r="F535" s="38"/>
      <c r="G535" s="25" t="str">
        <f t="shared" si="9"/>
        <v/>
      </c>
      <c r="H535" s="41"/>
    </row>
    <row r="536" spans="2:8" ht="27">
      <c r="B536" s="50" t="s">
        <v>1817</v>
      </c>
      <c r="C536" s="14" t="s">
        <v>1813</v>
      </c>
      <c r="D536" s="22" t="s">
        <v>381</v>
      </c>
      <c r="E536" s="22"/>
      <c r="F536" s="38"/>
      <c r="G536" s="25">
        <f t="shared" si="9"/>
        <v>0</v>
      </c>
      <c r="H536" s="41"/>
    </row>
    <row r="537" spans="2:8" ht="12" customHeight="1">
      <c r="B537" s="50"/>
      <c r="C537" s="14"/>
      <c r="D537" s="22"/>
      <c r="E537" s="22"/>
      <c r="F537" s="38"/>
      <c r="G537" s="25"/>
      <c r="H537" s="41"/>
    </row>
    <row r="538" spans="2:8" s="28" customFormat="1" ht="24.95" customHeight="1">
      <c r="B538" s="90" t="str">
        <f>$B$10</f>
        <v>C5.5</v>
      </c>
      <c r="C538" s="30" t="s">
        <v>94</v>
      </c>
      <c r="D538" s="31"/>
      <c r="E538" s="32"/>
      <c r="F538" s="31"/>
      <c r="G538" s="33">
        <f>SUM(G498:G537)</f>
        <v>0</v>
      </c>
      <c r="H538" s="34"/>
    </row>
  </sheetData>
  <mergeCells count="60">
    <mergeCell ref="E1:G1"/>
    <mergeCell ref="B5:F7"/>
    <mergeCell ref="G4:G7"/>
    <mergeCell ref="B4:F4"/>
    <mergeCell ref="B72:D72"/>
    <mergeCell ref="E72:G74"/>
    <mergeCell ref="B73:D73"/>
    <mergeCell ref="B74:D74"/>
    <mergeCell ref="B75:F75"/>
    <mergeCell ref="G75:G78"/>
    <mergeCell ref="B76:F78"/>
    <mergeCell ref="B134:D134"/>
    <mergeCell ref="E134:G136"/>
    <mergeCell ref="B135:D135"/>
    <mergeCell ref="B136:D136"/>
    <mergeCell ref="B137:F137"/>
    <mergeCell ref="G137:G140"/>
    <mergeCell ref="B138:F140"/>
    <mergeCell ref="B190:D190"/>
    <mergeCell ref="E190:G192"/>
    <mergeCell ref="B191:D191"/>
    <mergeCell ref="B192:D192"/>
    <mergeCell ref="B193:F193"/>
    <mergeCell ref="G193:G196"/>
    <mergeCell ref="B194:F196"/>
    <mergeCell ref="B246:D246"/>
    <mergeCell ref="E246:G248"/>
    <mergeCell ref="B247:D247"/>
    <mergeCell ref="B248:D248"/>
    <mergeCell ref="B249:F249"/>
    <mergeCell ref="G249:G252"/>
    <mergeCell ref="B250:F252"/>
    <mergeCell ref="B302:D302"/>
    <mergeCell ref="E302:G304"/>
    <mergeCell ref="B303:D303"/>
    <mergeCell ref="B304:D304"/>
    <mergeCell ref="B305:F305"/>
    <mergeCell ref="G305:G308"/>
    <mergeCell ref="B306:F308"/>
    <mergeCell ref="B363:D363"/>
    <mergeCell ref="E363:G365"/>
    <mergeCell ref="B364:D364"/>
    <mergeCell ref="B365:D365"/>
    <mergeCell ref="B366:F366"/>
    <mergeCell ref="G366:G369"/>
    <mergeCell ref="B367:F369"/>
    <mergeCell ref="B429:D429"/>
    <mergeCell ref="E429:G431"/>
    <mergeCell ref="B430:D430"/>
    <mergeCell ref="B431:D431"/>
    <mergeCell ref="B493:F493"/>
    <mergeCell ref="G493:G496"/>
    <mergeCell ref="B494:F496"/>
    <mergeCell ref="B432:F432"/>
    <mergeCell ref="G432:G435"/>
    <mergeCell ref="B433:F435"/>
    <mergeCell ref="B490:D490"/>
    <mergeCell ref="E490:G492"/>
    <mergeCell ref="B491:D491"/>
    <mergeCell ref="B492:D492"/>
  </mergeCells>
  <phoneticPr fontId="13" type="noConversion"/>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7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6">
    <tabColor rgb="FFC00000"/>
  </sheetPr>
  <dimension ref="B1:H137"/>
  <sheetViews>
    <sheetView view="pageBreakPreview" topLeftCell="A98"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C6.1</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1844</v>
      </c>
      <c r="C10" s="20" t="s">
        <v>1845</v>
      </c>
      <c r="D10" s="15"/>
      <c r="E10" s="15"/>
      <c r="F10" s="16"/>
      <c r="G10" s="17" t="str">
        <f t="shared" si="0"/>
        <v/>
      </c>
      <c r="H10" s="18"/>
    </row>
    <row r="11" spans="2:8">
      <c r="B11" s="50"/>
      <c r="C11" s="14"/>
      <c r="D11" s="15"/>
      <c r="E11" s="15"/>
      <c r="F11" s="16"/>
      <c r="G11" s="17" t="str">
        <f t="shared" si="0"/>
        <v/>
      </c>
      <c r="H11" s="18"/>
    </row>
    <row r="12" spans="2:8" ht="25.5">
      <c r="B12" s="62" t="s">
        <v>1846</v>
      </c>
      <c r="C12" s="14" t="s">
        <v>1847</v>
      </c>
      <c r="D12" s="15"/>
      <c r="E12" s="15"/>
      <c r="F12" s="16"/>
      <c r="G12" s="17" t="str">
        <f t="shared" si="0"/>
        <v/>
      </c>
      <c r="H12" s="18"/>
    </row>
    <row r="13" spans="2:8">
      <c r="B13" s="62"/>
      <c r="C13" s="14"/>
      <c r="D13" s="15"/>
      <c r="E13" s="15"/>
      <c r="F13" s="16"/>
      <c r="G13" s="17" t="str">
        <f t="shared" si="0"/>
        <v/>
      </c>
      <c r="H13" s="18"/>
    </row>
    <row r="14" spans="2:8" ht="25.5">
      <c r="B14" s="50" t="s">
        <v>1848</v>
      </c>
      <c r="C14" s="14" t="s">
        <v>1849</v>
      </c>
      <c r="D14" s="22" t="s">
        <v>1850</v>
      </c>
      <c r="E14" s="23"/>
      <c r="F14" s="24"/>
      <c r="G14" s="17">
        <f t="shared" si="0"/>
        <v>0</v>
      </c>
      <c r="H14" s="61"/>
    </row>
    <row r="15" spans="2:8">
      <c r="B15" s="62"/>
      <c r="C15" s="14"/>
      <c r="D15" s="15"/>
      <c r="E15" s="26"/>
      <c r="F15" s="16"/>
      <c r="G15" s="17" t="str">
        <f t="shared" si="0"/>
        <v/>
      </c>
      <c r="H15" s="18"/>
    </row>
    <row r="16" spans="2:8" ht="25.5">
      <c r="B16" s="50" t="s">
        <v>1851</v>
      </c>
      <c r="C16" s="14" t="s">
        <v>1852</v>
      </c>
      <c r="D16" s="22" t="s">
        <v>1850</v>
      </c>
      <c r="E16" s="26"/>
      <c r="F16" s="63"/>
      <c r="G16" s="17">
        <f t="shared" si="0"/>
        <v>0</v>
      </c>
      <c r="H16" s="18"/>
    </row>
    <row r="17" spans="2:8">
      <c r="B17" s="62"/>
      <c r="C17" s="14"/>
      <c r="D17" s="15"/>
      <c r="E17" s="26"/>
      <c r="F17" s="16"/>
      <c r="G17" s="17" t="str">
        <f t="shared" si="0"/>
        <v/>
      </c>
      <c r="H17" s="64"/>
    </row>
    <row r="18" spans="2:8" ht="25.5">
      <c r="B18" s="50" t="s">
        <v>1853</v>
      </c>
      <c r="C18" s="148" t="s">
        <v>1854</v>
      </c>
      <c r="D18" s="22"/>
      <c r="E18" s="26"/>
      <c r="F18" s="66"/>
      <c r="G18" s="17" t="str">
        <f t="shared" si="0"/>
        <v/>
      </c>
      <c r="H18" s="67"/>
    </row>
    <row r="19" spans="2:8">
      <c r="B19" s="62"/>
      <c r="C19" s="780"/>
      <c r="D19" s="65"/>
      <c r="E19" s="26"/>
      <c r="F19" s="66"/>
      <c r="G19" s="17" t="str">
        <f t="shared" si="0"/>
        <v/>
      </c>
      <c r="H19" s="67"/>
    </row>
    <row r="20" spans="2:8">
      <c r="B20" s="50" t="s">
        <v>1855</v>
      </c>
      <c r="C20" s="14" t="s">
        <v>1856</v>
      </c>
      <c r="D20" s="22"/>
      <c r="E20" s="26"/>
      <c r="F20" s="68"/>
      <c r="G20" s="17" t="str">
        <f t="shared" si="0"/>
        <v/>
      </c>
      <c r="H20" s="67"/>
    </row>
    <row r="21" spans="2:8">
      <c r="B21" s="62"/>
      <c r="C21" s="780"/>
      <c r="D21" s="65"/>
      <c r="E21" s="26"/>
      <c r="F21" s="66"/>
      <c r="G21" s="17" t="str">
        <f t="shared" si="0"/>
        <v/>
      </c>
      <c r="H21" s="67"/>
    </row>
    <row r="22" spans="2:8" ht="15">
      <c r="B22" s="50" t="s">
        <v>311</v>
      </c>
      <c r="C22" s="14" t="s">
        <v>1857</v>
      </c>
      <c r="D22" s="22" t="s">
        <v>1850</v>
      </c>
      <c r="E22" s="26"/>
      <c r="F22" s="63"/>
      <c r="G22" s="17">
        <f t="shared" si="0"/>
        <v>0</v>
      </c>
      <c r="H22" s="67"/>
    </row>
    <row r="23" spans="2:8">
      <c r="B23" s="62"/>
      <c r="C23" s="14"/>
      <c r="D23" s="15"/>
      <c r="E23" s="26"/>
      <c r="F23" s="66"/>
      <c r="G23" s="17" t="str">
        <f t="shared" si="0"/>
        <v/>
      </c>
      <c r="H23" s="67"/>
    </row>
    <row r="24" spans="2:8" ht="25.5">
      <c r="B24" s="50" t="s">
        <v>313</v>
      </c>
      <c r="C24" s="148" t="s">
        <v>1858</v>
      </c>
      <c r="D24" s="22" t="s">
        <v>1850</v>
      </c>
      <c r="E24" s="26"/>
      <c r="F24" s="16"/>
      <c r="G24" s="17">
        <f t="shared" si="0"/>
        <v>0</v>
      </c>
      <c r="H24" s="18"/>
    </row>
    <row r="25" spans="2:8">
      <c r="B25" s="62"/>
      <c r="C25" s="14"/>
      <c r="D25" s="15"/>
      <c r="E25" s="26"/>
      <c r="F25" s="16"/>
      <c r="G25" s="17" t="str">
        <f t="shared" si="0"/>
        <v/>
      </c>
      <c r="H25" s="18"/>
    </row>
    <row r="26" spans="2:8">
      <c r="B26" s="50" t="s">
        <v>1859</v>
      </c>
      <c r="C26" s="14" t="s">
        <v>1860</v>
      </c>
      <c r="D26" s="22"/>
      <c r="E26" s="26"/>
      <c r="F26" s="68"/>
      <c r="G26" s="17" t="str">
        <f t="shared" si="0"/>
        <v/>
      </c>
      <c r="H26" s="61"/>
    </row>
    <row r="27" spans="2:8">
      <c r="B27" s="62"/>
      <c r="C27" s="14"/>
      <c r="D27" s="15"/>
      <c r="E27" s="26"/>
      <c r="F27" s="68"/>
      <c r="G27" s="17" t="str">
        <f t="shared" si="0"/>
        <v/>
      </c>
      <c r="H27" s="18"/>
    </row>
    <row r="28" spans="2:8" ht="15">
      <c r="B28" s="50" t="s">
        <v>311</v>
      </c>
      <c r="C28" s="14" t="s">
        <v>1857</v>
      </c>
      <c r="D28" s="22" t="s">
        <v>1850</v>
      </c>
      <c r="E28" s="26"/>
      <c r="F28" s="63"/>
      <c r="G28" s="17">
        <f t="shared" si="0"/>
        <v>0</v>
      </c>
      <c r="H28" s="18"/>
    </row>
    <row r="29" spans="2:8">
      <c r="B29" s="62"/>
      <c r="C29" s="14"/>
      <c r="D29" s="15"/>
      <c r="E29" s="26"/>
      <c r="F29" s="27"/>
      <c r="G29" s="17" t="str">
        <f t="shared" si="0"/>
        <v/>
      </c>
      <c r="H29" s="18"/>
    </row>
    <row r="30" spans="2:8" ht="25.5">
      <c r="B30" s="50" t="s">
        <v>313</v>
      </c>
      <c r="C30" s="14" t="s">
        <v>1858</v>
      </c>
      <c r="D30" s="22" t="s">
        <v>1850</v>
      </c>
      <c r="E30" s="26"/>
      <c r="F30" s="27"/>
      <c r="G30" s="17">
        <f t="shared" si="0"/>
        <v>0</v>
      </c>
      <c r="H30" s="18"/>
    </row>
    <row r="31" spans="2:8">
      <c r="B31" s="62"/>
      <c r="C31" s="14"/>
      <c r="D31" s="15"/>
      <c r="E31" s="26"/>
      <c r="F31" s="27"/>
      <c r="G31" s="17" t="str">
        <f t="shared" si="0"/>
        <v/>
      </c>
      <c r="H31" s="18"/>
    </row>
    <row r="32" spans="2:8" ht="25.5">
      <c r="B32" s="50" t="s">
        <v>1861</v>
      </c>
      <c r="C32" s="148" t="s">
        <v>1862</v>
      </c>
      <c r="D32" s="22" t="s">
        <v>1863</v>
      </c>
      <c r="E32" s="26"/>
      <c r="F32" s="68"/>
      <c r="G32" s="17">
        <f t="shared" si="0"/>
        <v>0</v>
      </c>
      <c r="H32" s="61"/>
    </row>
    <row r="33" spans="2:8">
      <c r="B33" s="62"/>
      <c r="C33" s="14"/>
      <c r="D33" s="15"/>
      <c r="E33" s="26"/>
      <c r="F33" s="27"/>
      <c r="G33" s="17" t="str">
        <f t="shared" si="0"/>
        <v/>
      </c>
      <c r="H33" s="18"/>
    </row>
    <row r="34" spans="2:8" ht="25.5">
      <c r="B34" s="50" t="s">
        <v>1864</v>
      </c>
      <c r="C34" s="14" t="s">
        <v>1865</v>
      </c>
      <c r="D34" s="22"/>
      <c r="E34" s="26"/>
      <c r="F34" s="63"/>
      <c r="G34" s="17" t="str">
        <f t="shared" si="0"/>
        <v/>
      </c>
      <c r="H34" s="18"/>
    </row>
    <row r="35" spans="2:8">
      <c r="B35" s="62"/>
      <c r="C35" s="14"/>
      <c r="D35" s="15"/>
      <c r="E35" s="15"/>
      <c r="F35" s="16"/>
      <c r="G35" s="17" t="str">
        <f t="shared" si="0"/>
        <v/>
      </c>
      <c r="H35" s="18"/>
    </row>
    <row r="36" spans="2:8">
      <c r="B36" s="50" t="s">
        <v>1866</v>
      </c>
      <c r="C36" s="14" t="s">
        <v>1867</v>
      </c>
      <c r="D36" s="22"/>
      <c r="E36" s="15"/>
      <c r="F36" s="68"/>
      <c r="G36" s="17" t="str">
        <f t="shared" si="0"/>
        <v/>
      </c>
      <c r="H36" s="18"/>
    </row>
    <row r="37" spans="2:8">
      <c r="B37" s="62"/>
      <c r="C37" s="14"/>
      <c r="D37" s="15"/>
      <c r="E37" s="15"/>
      <c r="F37" s="68"/>
      <c r="G37" s="17" t="str">
        <f t="shared" si="0"/>
        <v/>
      </c>
      <c r="H37" s="18"/>
    </row>
    <row r="38" spans="2:8" ht="15">
      <c r="B38" s="50" t="s">
        <v>311</v>
      </c>
      <c r="C38" s="148" t="s">
        <v>1857</v>
      </c>
      <c r="D38" s="22" t="s">
        <v>1850</v>
      </c>
      <c r="E38" s="15"/>
      <c r="F38" s="68"/>
      <c r="G38" s="17">
        <f t="shared" si="0"/>
        <v>0</v>
      </c>
      <c r="H38" s="18"/>
    </row>
    <row r="39" spans="2:8">
      <c r="B39" s="62"/>
      <c r="C39" s="14"/>
      <c r="D39" s="15"/>
      <c r="E39" s="15"/>
      <c r="F39" s="68"/>
      <c r="G39" s="17" t="str">
        <f t="shared" si="0"/>
        <v/>
      </c>
      <c r="H39" s="18"/>
    </row>
    <row r="40" spans="2:8" ht="25.5">
      <c r="B40" s="50" t="s">
        <v>313</v>
      </c>
      <c r="C40" s="14" t="s">
        <v>1858</v>
      </c>
      <c r="D40" s="22" t="s">
        <v>1850</v>
      </c>
      <c r="E40" s="15"/>
      <c r="F40" s="71"/>
      <c r="G40" s="17">
        <f t="shared" si="0"/>
        <v>0</v>
      </c>
      <c r="H40" s="18"/>
    </row>
    <row r="41" spans="2:8">
      <c r="B41" s="62"/>
      <c r="C41" s="14"/>
      <c r="D41" s="15"/>
      <c r="E41" s="15"/>
      <c r="F41" s="68"/>
      <c r="G41" s="17" t="str">
        <f t="shared" ref="G41:G62" si="1">IF(D41="","",E41*F41)</f>
        <v/>
      </c>
      <c r="H41" s="18"/>
    </row>
    <row r="42" spans="2:8">
      <c r="B42" s="50" t="s">
        <v>1868</v>
      </c>
      <c r="C42" s="14" t="s">
        <v>1869</v>
      </c>
      <c r="D42" s="22"/>
      <c r="E42" s="15"/>
      <c r="F42" s="68"/>
      <c r="G42" s="17" t="str">
        <f t="shared" si="1"/>
        <v/>
      </c>
      <c r="H42" s="18"/>
    </row>
    <row r="43" spans="2:8">
      <c r="B43" s="62"/>
      <c r="C43" s="14"/>
      <c r="D43" s="15"/>
      <c r="E43" s="15"/>
      <c r="F43" s="68"/>
      <c r="G43" s="17" t="str">
        <f t="shared" si="1"/>
        <v/>
      </c>
      <c r="H43" s="18"/>
    </row>
    <row r="44" spans="2:8">
      <c r="B44" s="50" t="s">
        <v>1870</v>
      </c>
      <c r="C44" s="14" t="s">
        <v>1871</v>
      </c>
      <c r="D44" s="22"/>
      <c r="E44" s="65"/>
      <c r="F44" s="68"/>
      <c r="G44" s="17" t="str">
        <f t="shared" si="1"/>
        <v/>
      </c>
      <c r="H44" s="67"/>
    </row>
    <row r="45" spans="2:8">
      <c r="B45" s="62"/>
      <c r="C45" s="14"/>
      <c r="D45" s="15"/>
      <c r="E45" s="15"/>
      <c r="F45" s="68"/>
      <c r="G45" s="17" t="str">
        <f t="shared" si="1"/>
        <v/>
      </c>
      <c r="H45" s="18"/>
    </row>
    <row r="46" spans="2:8" ht="15">
      <c r="B46" s="50" t="s">
        <v>311</v>
      </c>
      <c r="C46" s="148" t="s">
        <v>1872</v>
      </c>
      <c r="D46" s="22" t="s">
        <v>1850</v>
      </c>
      <c r="E46" s="65"/>
      <c r="F46" s="68"/>
      <c r="G46" s="17">
        <f t="shared" si="1"/>
        <v>0</v>
      </c>
      <c r="H46" s="72"/>
    </row>
    <row r="47" spans="2:8">
      <c r="B47" s="62"/>
      <c r="C47" s="780"/>
      <c r="D47" s="65"/>
      <c r="E47" s="65"/>
      <c r="F47" s="68"/>
      <c r="G47" s="17" t="str">
        <f t="shared" si="1"/>
        <v/>
      </c>
      <c r="H47" s="67"/>
    </row>
    <row r="48" spans="2:8" ht="15">
      <c r="B48" s="62" t="s">
        <v>313</v>
      </c>
      <c r="C48" s="14" t="s">
        <v>1873</v>
      </c>
      <c r="D48" s="22" t="s">
        <v>1850</v>
      </c>
      <c r="E48" s="15"/>
      <c r="F48" s="68"/>
      <c r="G48" s="17">
        <f t="shared" si="1"/>
        <v>0</v>
      </c>
      <c r="H48" s="18"/>
    </row>
    <row r="49" spans="2:8">
      <c r="B49" s="62"/>
      <c r="C49" s="14"/>
      <c r="D49" s="15"/>
      <c r="E49" s="15"/>
      <c r="F49" s="68"/>
      <c r="G49" s="17" t="str">
        <f t="shared" si="1"/>
        <v/>
      </c>
      <c r="H49" s="18"/>
    </row>
    <row r="50" spans="2:8" ht="15">
      <c r="B50" s="50" t="s">
        <v>1874</v>
      </c>
      <c r="C50" s="14" t="s">
        <v>1875</v>
      </c>
      <c r="D50" s="22" t="s">
        <v>1850</v>
      </c>
      <c r="E50" s="15"/>
      <c r="F50" s="68"/>
      <c r="G50" s="17">
        <f t="shared" si="1"/>
        <v>0</v>
      </c>
      <c r="H50" s="18"/>
    </row>
    <row r="51" spans="2:8">
      <c r="B51" s="62"/>
      <c r="C51" s="14"/>
      <c r="D51" s="15"/>
      <c r="E51" s="15"/>
      <c r="F51" s="68"/>
      <c r="G51" s="17" t="str">
        <f t="shared" si="1"/>
        <v/>
      </c>
      <c r="H51" s="18"/>
    </row>
    <row r="52" spans="2:8">
      <c r="B52" s="50" t="s">
        <v>1876</v>
      </c>
      <c r="C52" s="148" t="s">
        <v>1877</v>
      </c>
      <c r="D52" s="22"/>
      <c r="E52" s="15"/>
      <c r="F52" s="16"/>
      <c r="G52" s="17" t="str">
        <f t="shared" si="1"/>
        <v/>
      </c>
      <c r="H52" s="18"/>
    </row>
    <row r="53" spans="2:8">
      <c r="B53" s="50"/>
      <c r="C53" s="14"/>
      <c r="D53" s="15"/>
      <c r="E53" s="15"/>
      <c r="F53" s="16"/>
      <c r="G53" s="17" t="str">
        <f t="shared" si="1"/>
        <v/>
      </c>
    </row>
    <row r="54" spans="2:8" ht="15">
      <c r="B54" s="50" t="s">
        <v>311</v>
      </c>
      <c r="C54" s="780" t="s">
        <v>1872</v>
      </c>
      <c r="D54" s="22" t="s">
        <v>1850</v>
      </c>
      <c r="E54" s="15"/>
      <c r="F54" s="16"/>
      <c r="G54" s="17">
        <f t="shared" si="1"/>
        <v>0</v>
      </c>
    </row>
    <row r="55" spans="2:8">
      <c r="B55" s="50"/>
      <c r="C55" s="14"/>
      <c r="D55" s="15"/>
      <c r="E55" s="15"/>
      <c r="F55" s="16"/>
      <c r="G55" s="17" t="str">
        <f t="shared" si="1"/>
        <v/>
      </c>
    </row>
    <row r="56" spans="2:8" ht="15">
      <c r="B56" s="62" t="s">
        <v>313</v>
      </c>
      <c r="C56" s="14" t="s">
        <v>1873</v>
      </c>
      <c r="D56" s="22" t="s">
        <v>1850</v>
      </c>
      <c r="E56" s="15"/>
      <c r="F56" s="16"/>
      <c r="G56" s="17">
        <f t="shared" si="1"/>
        <v>0</v>
      </c>
    </row>
    <row r="57" spans="2:8">
      <c r="B57" s="62"/>
      <c r="C57" s="14"/>
      <c r="D57" s="15"/>
      <c r="E57" s="15"/>
      <c r="F57" s="16"/>
      <c r="G57" s="17" t="str">
        <f t="shared" si="1"/>
        <v/>
      </c>
    </row>
    <row r="58" spans="2:8" ht="25.5">
      <c r="B58" s="62" t="s">
        <v>1878</v>
      </c>
      <c r="C58" s="14" t="s">
        <v>1879</v>
      </c>
      <c r="D58" s="22" t="s">
        <v>1118</v>
      </c>
      <c r="E58" s="23"/>
      <c r="F58" s="24"/>
      <c r="G58" s="17">
        <f t="shared" si="1"/>
        <v>0</v>
      </c>
    </row>
    <row r="59" spans="2:8">
      <c r="B59" s="62"/>
      <c r="C59" s="14"/>
      <c r="D59" s="15"/>
      <c r="E59" s="26"/>
      <c r="F59" s="16"/>
      <c r="G59" s="17" t="str">
        <f t="shared" si="1"/>
        <v/>
      </c>
    </row>
    <row r="60" spans="2:8">
      <c r="B60" s="62" t="s">
        <v>1880</v>
      </c>
      <c r="C60" s="14" t="s">
        <v>1881</v>
      </c>
      <c r="D60" s="22"/>
      <c r="E60" s="26"/>
      <c r="F60" s="63"/>
      <c r="G60" s="17" t="str">
        <f t="shared" si="1"/>
        <v/>
      </c>
    </row>
    <row r="61" spans="2:8">
      <c r="B61" s="62"/>
      <c r="C61" s="14"/>
      <c r="D61" s="15"/>
      <c r="E61" s="26"/>
      <c r="F61" s="16"/>
      <c r="G61" s="17" t="str">
        <f t="shared" si="1"/>
        <v/>
      </c>
    </row>
    <row r="62" spans="2:8">
      <c r="B62" s="50" t="s">
        <v>1882</v>
      </c>
      <c r="C62" s="148" t="s">
        <v>1883</v>
      </c>
      <c r="D62" s="15" t="s">
        <v>335</v>
      </c>
      <c r="E62" s="26"/>
      <c r="F62" s="66"/>
      <c r="G62" s="17">
        <f t="shared" si="1"/>
        <v>0</v>
      </c>
    </row>
    <row r="63" spans="2:8">
      <c r="B63" s="50"/>
      <c r="C63" s="148"/>
      <c r="D63" s="15"/>
      <c r="E63" s="26"/>
      <c r="F63" s="66"/>
      <c r="G63" s="17"/>
    </row>
    <row r="64" spans="2:8">
      <c r="B64" s="50"/>
      <c r="C64" s="148"/>
      <c r="D64" s="15"/>
      <c r="E64" s="26"/>
      <c r="F64" s="66"/>
      <c r="G64" s="17"/>
    </row>
    <row r="65" spans="2:8">
      <c r="B65" s="50"/>
      <c r="C65" s="148"/>
      <c r="D65" s="15"/>
      <c r="E65" s="26"/>
      <c r="F65" s="66"/>
      <c r="G65" s="17"/>
    </row>
    <row r="66" spans="2:8">
      <c r="B66" s="50"/>
      <c r="C66" s="148"/>
      <c r="D66" s="15"/>
      <c r="E66" s="26"/>
      <c r="F66" s="66"/>
      <c r="G66" s="17"/>
    </row>
    <row r="67" spans="2:8">
      <c r="B67" s="50"/>
      <c r="C67" s="14"/>
      <c r="D67" s="15"/>
      <c r="E67" s="26"/>
      <c r="F67" s="66"/>
      <c r="G67" s="17" t="str">
        <f>IF(D67="","",E67*F67)</f>
        <v/>
      </c>
    </row>
    <row r="68" spans="2:8" s="28" customFormat="1" ht="19.5" customHeight="1">
      <c r="B68" s="151" t="str">
        <f>$B$10</f>
        <v>C6.1</v>
      </c>
      <c r="C68" s="30" t="s">
        <v>80</v>
      </c>
      <c r="D68" s="31"/>
      <c r="E68" s="32"/>
      <c r="F68" s="31"/>
      <c r="G68" s="33">
        <f>SUM(G9:G67)</f>
        <v>0</v>
      </c>
      <c r="H68" s="34"/>
    </row>
    <row r="69" spans="2:8">
      <c r="B69" s="661" t="str">
        <f>Client1</f>
        <v>Province of KwaZulu-Natal</v>
      </c>
      <c r="C69" s="661"/>
      <c r="D69" s="661"/>
      <c r="E69" s="659" t="str">
        <f>"Contract No. "&amp;ContractNo</f>
        <v>Contract No. ZNB02213/0000/00/HOD/INF/23/T</v>
      </c>
      <c r="F69" s="659"/>
      <c r="G69" s="659"/>
    </row>
    <row r="70" spans="2:8">
      <c r="B70" s="661" t="str">
        <f>Client2</f>
        <v>Department of Transport</v>
      </c>
      <c r="C70" s="661"/>
      <c r="D70" s="661"/>
      <c r="E70" s="659"/>
      <c r="F70" s="659"/>
      <c r="G70" s="659"/>
    </row>
    <row r="71" spans="2:8">
      <c r="B71" s="662"/>
      <c r="C71" s="662"/>
      <c r="D71" s="662"/>
      <c r="E71" s="660"/>
      <c r="F71" s="660"/>
      <c r="G71" s="660"/>
    </row>
    <row r="72" spans="2:8">
      <c r="B72" s="670" t="s">
        <v>148</v>
      </c>
      <c r="C72" s="671"/>
      <c r="D72" s="671"/>
      <c r="E72" s="671"/>
      <c r="F72" s="671"/>
      <c r="G72" s="673" t="str">
        <f>$G$4</f>
        <v>CHAPTER C6.1</v>
      </c>
      <c r="H72" s="6"/>
    </row>
    <row r="73" spans="2:8">
      <c r="B73" s="663" t="str">
        <f>ContractDescription</f>
        <v>THE CONSTRUCTION OF MKUZE RIVER BRIDGE NO.3801 AT KM 27+440 ON MAIN ROAD P52-3 IN ZULULAND UNDER EMPANGENI REGION.</v>
      </c>
      <c r="C73" s="664"/>
      <c r="D73" s="664"/>
      <c r="E73" s="664"/>
      <c r="F73" s="664"/>
      <c r="G73" s="659"/>
      <c r="H73" s="8"/>
    </row>
    <row r="74" spans="2:8">
      <c r="B74" s="663"/>
      <c r="C74" s="664"/>
      <c r="D74" s="664"/>
      <c r="E74" s="664"/>
      <c r="F74" s="664"/>
      <c r="G74" s="659"/>
      <c r="H74" s="8"/>
    </row>
    <row r="75" spans="2:8">
      <c r="B75" s="665"/>
      <c r="C75" s="666"/>
      <c r="D75" s="666"/>
      <c r="E75" s="666"/>
      <c r="F75" s="666"/>
      <c r="G75" s="660"/>
      <c r="H75" s="8"/>
    </row>
    <row r="76" spans="2:8" s="9" customFormat="1" ht="24.95" customHeight="1">
      <c r="B76" s="76" t="s">
        <v>49</v>
      </c>
      <c r="C76" s="11" t="s">
        <v>50</v>
      </c>
      <c r="D76" s="11" t="s">
        <v>51</v>
      </c>
      <c r="E76" s="11" t="s">
        <v>53</v>
      </c>
      <c r="F76" s="11" t="s">
        <v>54</v>
      </c>
      <c r="G76" s="11" t="s">
        <v>55</v>
      </c>
      <c r="H76" s="12"/>
    </row>
    <row r="77" spans="2:8" s="28" customFormat="1" ht="19.5" customHeight="1">
      <c r="B77" s="82"/>
      <c r="C77" s="30" t="s">
        <v>149</v>
      </c>
      <c r="D77" s="31"/>
      <c r="E77" s="32"/>
      <c r="F77" s="31"/>
      <c r="G77" s="33">
        <f>G68</f>
        <v>0</v>
      </c>
      <c r="H77" s="34"/>
    </row>
    <row r="78" spans="2:8">
      <c r="B78" s="50"/>
      <c r="C78" s="14"/>
      <c r="D78" s="15"/>
      <c r="E78" s="26"/>
      <c r="F78" s="66"/>
      <c r="G78" s="17"/>
    </row>
    <row r="79" spans="2:8">
      <c r="B79" s="62" t="s">
        <v>1884</v>
      </c>
      <c r="C79" s="14" t="s">
        <v>1885</v>
      </c>
      <c r="D79" s="22"/>
      <c r="E79" s="26"/>
      <c r="F79" s="68"/>
      <c r="G79" s="17" t="str">
        <f t="shared" ref="G79:G113" si="2">IF(D79="","",E79*F79)</f>
        <v/>
      </c>
    </row>
    <row r="80" spans="2:8">
      <c r="B80" s="62"/>
      <c r="C80" s="14"/>
      <c r="D80" s="15"/>
      <c r="E80" s="26"/>
      <c r="F80" s="66"/>
      <c r="G80" s="17" t="str">
        <f t="shared" si="2"/>
        <v/>
      </c>
    </row>
    <row r="81" spans="2:7" ht="25.5">
      <c r="B81" s="92" t="s">
        <v>311</v>
      </c>
      <c r="C81" s="14" t="s">
        <v>1886</v>
      </c>
      <c r="D81" s="22" t="s">
        <v>335</v>
      </c>
      <c r="E81" s="26"/>
      <c r="F81" s="63"/>
      <c r="G81" s="17">
        <f t="shared" si="2"/>
        <v>0</v>
      </c>
    </row>
    <row r="82" spans="2:7">
      <c r="B82" s="62"/>
      <c r="C82" s="14"/>
      <c r="D82" s="15"/>
      <c r="E82" s="26"/>
      <c r="F82" s="66"/>
      <c r="G82" s="17" t="str">
        <f t="shared" si="2"/>
        <v/>
      </c>
    </row>
    <row r="83" spans="2:7" ht="25.5">
      <c r="B83" s="62" t="s">
        <v>313</v>
      </c>
      <c r="C83" s="14" t="s">
        <v>1887</v>
      </c>
      <c r="D83" s="22" t="s">
        <v>335</v>
      </c>
      <c r="E83" s="26"/>
      <c r="F83" s="16"/>
      <c r="G83" s="17">
        <f t="shared" si="2"/>
        <v>0</v>
      </c>
    </row>
    <row r="84" spans="2:7">
      <c r="B84" s="62"/>
      <c r="C84" s="14"/>
      <c r="D84" s="15"/>
      <c r="E84" s="26"/>
      <c r="F84" s="16"/>
      <c r="G84" s="17" t="str">
        <f t="shared" si="2"/>
        <v/>
      </c>
    </row>
    <row r="85" spans="2:7" ht="38.25">
      <c r="B85" s="50" t="s">
        <v>1888</v>
      </c>
      <c r="C85" s="14" t="s">
        <v>1889</v>
      </c>
      <c r="D85" s="22" t="s">
        <v>335</v>
      </c>
      <c r="E85" s="26"/>
      <c r="F85" s="68"/>
      <c r="G85" s="17">
        <f t="shared" si="2"/>
        <v>0</v>
      </c>
    </row>
    <row r="86" spans="2:7">
      <c r="B86" s="62"/>
      <c r="C86" s="14"/>
      <c r="D86" s="15"/>
      <c r="E86" s="26"/>
      <c r="F86" s="68"/>
      <c r="G86" s="17" t="str">
        <f t="shared" si="2"/>
        <v/>
      </c>
    </row>
    <row r="87" spans="2:7" ht="25.5">
      <c r="B87" s="50" t="s">
        <v>1890</v>
      </c>
      <c r="C87" s="14" t="s">
        <v>1891</v>
      </c>
      <c r="D87" s="22" t="s">
        <v>335</v>
      </c>
      <c r="E87" s="26"/>
      <c r="F87" s="63"/>
      <c r="G87" s="17">
        <f t="shared" si="2"/>
        <v>0</v>
      </c>
    </row>
    <row r="88" spans="2:7">
      <c r="B88" s="62"/>
      <c r="C88" s="14"/>
      <c r="D88" s="15"/>
      <c r="E88" s="26"/>
      <c r="F88" s="27"/>
      <c r="G88" s="17" t="str">
        <f t="shared" si="2"/>
        <v/>
      </c>
    </row>
    <row r="89" spans="2:7">
      <c r="B89" s="50" t="s">
        <v>311</v>
      </c>
      <c r="C89" s="14" t="s">
        <v>1892</v>
      </c>
      <c r="D89" s="22" t="s">
        <v>109</v>
      </c>
      <c r="E89" s="26"/>
      <c r="F89" s="27"/>
      <c r="G89" s="17">
        <f t="shared" si="2"/>
        <v>0</v>
      </c>
    </row>
    <row r="90" spans="2:7">
      <c r="B90" s="62"/>
      <c r="C90" s="14"/>
      <c r="D90" s="15"/>
      <c r="E90" s="26"/>
      <c r="F90" s="27"/>
      <c r="G90" s="17" t="str">
        <f t="shared" si="2"/>
        <v/>
      </c>
    </row>
    <row r="91" spans="2:7">
      <c r="B91" s="50" t="s">
        <v>313</v>
      </c>
      <c r="C91" s="14" t="s">
        <v>1893</v>
      </c>
      <c r="D91" s="22" t="s">
        <v>109</v>
      </c>
      <c r="E91" s="26"/>
      <c r="F91" s="68"/>
      <c r="G91" s="17">
        <f t="shared" si="2"/>
        <v>0</v>
      </c>
    </row>
    <row r="92" spans="2:7">
      <c r="B92" s="62"/>
      <c r="C92" s="14"/>
      <c r="D92" s="15"/>
      <c r="E92" s="26"/>
      <c r="F92" s="27"/>
      <c r="G92" s="17" t="str">
        <f t="shared" si="2"/>
        <v/>
      </c>
    </row>
    <row r="93" spans="2:7" ht="25.5">
      <c r="B93" s="50" t="s">
        <v>1894</v>
      </c>
      <c r="C93" s="14" t="s">
        <v>1895</v>
      </c>
      <c r="D93" s="22"/>
      <c r="E93" s="26"/>
      <c r="F93" s="63"/>
      <c r="G93" s="17" t="str">
        <f t="shared" si="2"/>
        <v/>
      </c>
    </row>
    <row r="94" spans="2:7">
      <c r="B94" s="62"/>
      <c r="C94" s="14"/>
      <c r="D94" s="15"/>
      <c r="E94" s="15"/>
      <c r="F94" s="16"/>
      <c r="G94" s="17" t="str">
        <f t="shared" si="2"/>
        <v/>
      </c>
    </row>
    <row r="95" spans="2:7">
      <c r="B95" s="50" t="s">
        <v>311</v>
      </c>
      <c r="C95" s="780" t="s">
        <v>1896</v>
      </c>
      <c r="D95" s="65" t="s">
        <v>109</v>
      </c>
      <c r="E95" s="15"/>
      <c r="F95" s="68"/>
      <c r="G95" s="17">
        <f t="shared" si="2"/>
        <v>0</v>
      </c>
    </row>
    <row r="96" spans="2:7">
      <c r="B96" s="62"/>
      <c r="C96" s="780"/>
      <c r="D96" s="65"/>
      <c r="E96" s="15"/>
      <c r="F96" s="68"/>
      <c r="G96" s="17" t="str">
        <f t="shared" si="2"/>
        <v/>
      </c>
    </row>
    <row r="97" spans="2:7">
      <c r="B97" s="62" t="s">
        <v>313</v>
      </c>
      <c r="C97" s="14" t="s">
        <v>1897</v>
      </c>
      <c r="D97" s="22" t="s">
        <v>109</v>
      </c>
      <c r="E97" s="15"/>
      <c r="F97" s="68"/>
      <c r="G97" s="17">
        <f t="shared" si="2"/>
        <v>0</v>
      </c>
    </row>
    <row r="98" spans="2:7">
      <c r="B98" s="62"/>
      <c r="C98" s="14"/>
      <c r="D98" s="15"/>
      <c r="E98" s="15"/>
      <c r="F98" s="68"/>
      <c r="G98" s="17" t="str">
        <f t="shared" si="2"/>
        <v/>
      </c>
    </row>
    <row r="99" spans="2:7" ht="25.5">
      <c r="B99" s="62" t="s">
        <v>1898</v>
      </c>
      <c r="C99" s="14" t="s">
        <v>1899</v>
      </c>
      <c r="D99" s="22" t="s">
        <v>335</v>
      </c>
      <c r="E99" s="15"/>
      <c r="F99" s="71"/>
      <c r="G99" s="17">
        <f t="shared" si="2"/>
        <v>0</v>
      </c>
    </row>
    <row r="100" spans="2:7">
      <c r="B100" s="62"/>
      <c r="C100" s="14"/>
      <c r="D100" s="15"/>
      <c r="E100" s="15"/>
      <c r="F100" s="68"/>
      <c r="G100" s="17" t="str">
        <f t="shared" si="2"/>
        <v/>
      </c>
    </row>
    <row r="101" spans="2:7">
      <c r="B101" s="50" t="s">
        <v>1900</v>
      </c>
      <c r="C101" s="148" t="s">
        <v>1901</v>
      </c>
      <c r="D101" s="65"/>
      <c r="E101" s="15"/>
      <c r="F101" s="68"/>
      <c r="G101" s="17" t="str">
        <f t="shared" si="2"/>
        <v/>
      </c>
    </row>
    <row r="102" spans="2:7">
      <c r="B102" s="62"/>
      <c r="C102" s="780"/>
      <c r="D102" s="65"/>
      <c r="E102" s="15"/>
      <c r="F102" s="68"/>
      <c r="G102" s="17" t="str">
        <f t="shared" si="2"/>
        <v/>
      </c>
    </row>
    <row r="103" spans="2:7">
      <c r="B103" s="62" t="s">
        <v>1902</v>
      </c>
      <c r="C103" s="14" t="s">
        <v>1903</v>
      </c>
      <c r="D103" s="22" t="s">
        <v>1068</v>
      </c>
      <c r="E103" s="65"/>
      <c r="F103" s="68"/>
      <c r="G103" s="17">
        <f t="shared" si="2"/>
        <v>0</v>
      </c>
    </row>
    <row r="104" spans="2:7">
      <c r="B104" s="62"/>
      <c r="C104" s="14"/>
      <c r="D104" s="15"/>
      <c r="E104" s="15"/>
      <c r="F104" s="68"/>
      <c r="G104" s="17" t="str">
        <f t="shared" si="2"/>
        <v/>
      </c>
    </row>
    <row r="105" spans="2:7">
      <c r="B105" s="92" t="s">
        <v>1904</v>
      </c>
      <c r="C105" s="14" t="s">
        <v>1905</v>
      </c>
      <c r="D105" s="22" t="s">
        <v>1068</v>
      </c>
      <c r="E105" s="65"/>
      <c r="F105" s="68"/>
      <c r="G105" s="17">
        <f t="shared" si="2"/>
        <v>0</v>
      </c>
    </row>
    <row r="106" spans="2:7">
      <c r="B106" s="62"/>
      <c r="C106" s="780"/>
      <c r="D106" s="65"/>
      <c r="E106" s="65"/>
      <c r="F106" s="68"/>
      <c r="G106" s="17" t="str">
        <f t="shared" si="2"/>
        <v/>
      </c>
    </row>
    <row r="107" spans="2:7">
      <c r="B107" s="92" t="s">
        <v>1906</v>
      </c>
      <c r="C107" s="148" t="s">
        <v>1907</v>
      </c>
      <c r="D107" s="65" t="s">
        <v>467</v>
      </c>
      <c r="E107" s="15"/>
      <c r="F107" s="68"/>
      <c r="G107" s="17">
        <f t="shared" si="2"/>
        <v>0</v>
      </c>
    </row>
    <row r="108" spans="2:7">
      <c r="B108" s="62"/>
      <c r="C108" s="780"/>
      <c r="D108" s="65"/>
      <c r="E108" s="15"/>
      <c r="F108" s="68"/>
      <c r="G108" s="17" t="str">
        <f t="shared" si="2"/>
        <v/>
      </c>
    </row>
    <row r="109" spans="2:7">
      <c r="B109" s="62" t="s">
        <v>1908</v>
      </c>
      <c r="C109" s="14" t="s">
        <v>1909</v>
      </c>
      <c r="D109" s="22"/>
      <c r="E109" s="15"/>
      <c r="F109" s="68"/>
      <c r="G109" s="17" t="str">
        <f t="shared" si="2"/>
        <v/>
      </c>
    </row>
    <row r="110" spans="2:7">
      <c r="B110" s="62"/>
      <c r="C110" s="14"/>
      <c r="D110" s="15"/>
      <c r="E110" s="15"/>
      <c r="F110" s="68"/>
      <c r="G110" s="17" t="str">
        <f t="shared" si="2"/>
        <v/>
      </c>
    </row>
    <row r="111" spans="2:7" ht="25.5">
      <c r="B111" s="92" t="s">
        <v>1910</v>
      </c>
      <c r="C111" s="14" t="s">
        <v>1911</v>
      </c>
      <c r="D111" s="22" t="s">
        <v>109</v>
      </c>
      <c r="E111" s="15"/>
      <c r="F111" s="16"/>
      <c r="G111" s="17">
        <f t="shared" si="2"/>
        <v>0</v>
      </c>
    </row>
    <row r="112" spans="2:7">
      <c r="B112" s="92"/>
      <c r="C112" s="14"/>
      <c r="D112" s="22"/>
      <c r="E112" s="15"/>
      <c r="F112" s="16"/>
      <c r="G112" s="17" t="str">
        <f t="shared" si="2"/>
        <v/>
      </c>
    </row>
    <row r="113" spans="2:7" ht="25.5">
      <c r="B113" s="50" t="s">
        <v>1912</v>
      </c>
      <c r="C113" s="14" t="s">
        <v>1913</v>
      </c>
      <c r="D113" s="15" t="s">
        <v>109</v>
      </c>
      <c r="E113" s="15"/>
      <c r="F113" s="16"/>
      <c r="G113" s="17">
        <f t="shared" si="2"/>
        <v>0</v>
      </c>
    </row>
    <row r="114" spans="2:7">
      <c r="B114" s="50"/>
      <c r="C114" s="14"/>
      <c r="D114" s="15"/>
      <c r="E114" s="15"/>
      <c r="F114" s="16"/>
      <c r="G114" s="17"/>
    </row>
    <row r="115" spans="2:7">
      <c r="B115" s="50"/>
      <c r="C115" s="14"/>
      <c r="D115" s="15"/>
      <c r="E115" s="15"/>
      <c r="F115" s="16"/>
      <c r="G115" s="17"/>
    </row>
    <row r="116" spans="2:7">
      <c r="B116" s="50"/>
      <c r="C116" s="14"/>
      <c r="D116" s="15"/>
      <c r="E116" s="15"/>
      <c r="F116" s="16"/>
      <c r="G116" s="17"/>
    </row>
    <row r="117" spans="2:7">
      <c r="B117" s="50"/>
      <c r="C117" s="14"/>
      <c r="D117" s="15"/>
      <c r="E117" s="15"/>
      <c r="F117" s="16"/>
      <c r="G117" s="17"/>
    </row>
    <row r="118" spans="2:7">
      <c r="B118" s="50"/>
      <c r="C118" s="14"/>
      <c r="D118" s="15"/>
      <c r="E118" s="15"/>
      <c r="F118" s="16"/>
      <c r="G118" s="17"/>
    </row>
    <row r="119" spans="2:7">
      <c r="B119" s="50"/>
      <c r="C119" s="14"/>
      <c r="D119" s="15"/>
      <c r="E119" s="15"/>
      <c r="F119" s="16"/>
      <c r="G119" s="17"/>
    </row>
    <row r="120" spans="2:7">
      <c r="B120" s="50"/>
      <c r="C120" s="14"/>
      <c r="D120" s="15"/>
      <c r="E120" s="15"/>
      <c r="F120" s="16"/>
      <c r="G120" s="17"/>
    </row>
    <row r="121" spans="2:7">
      <c r="B121" s="50"/>
      <c r="C121" s="14"/>
      <c r="D121" s="15"/>
      <c r="E121" s="15"/>
      <c r="F121" s="16"/>
      <c r="G121" s="17"/>
    </row>
    <row r="122" spans="2:7">
      <c r="B122" s="50"/>
      <c r="C122" s="14"/>
      <c r="D122" s="15"/>
      <c r="E122" s="15"/>
      <c r="F122" s="16"/>
      <c r="G122" s="17"/>
    </row>
    <row r="123" spans="2:7">
      <c r="B123" s="50"/>
      <c r="C123" s="14"/>
      <c r="D123" s="15"/>
      <c r="E123" s="15"/>
      <c r="F123" s="16"/>
      <c r="G123" s="17"/>
    </row>
    <row r="124" spans="2:7">
      <c r="B124" s="50"/>
      <c r="C124" s="14"/>
      <c r="D124" s="15"/>
      <c r="E124" s="15"/>
      <c r="F124" s="16"/>
      <c r="G124" s="17"/>
    </row>
    <row r="125" spans="2:7">
      <c r="B125" s="50"/>
      <c r="C125" s="14"/>
      <c r="D125" s="15"/>
      <c r="E125" s="15"/>
      <c r="F125" s="16"/>
      <c r="G125" s="17"/>
    </row>
    <row r="126" spans="2:7">
      <c r="B126" s="50"/>
      <c r="C126" s="14"/>
      <c r="D126" s="15"/>
      <c r="E126" s="15"/>
      <c r="F126" s="16"/>
      <c r="G126" s="17"/>
    </row>
    <row r="127" spans="2:7">
      <c r="B127" s="50"/>
      <c r="C127" s="14"/>
      <c r="D127" s="15"/>
      <c r="E127" s="15"/>
      <c r="F127" s="16"/>
      <c r="G127" s="17"/>
    </row>
    <row r="128" spans="2:7">
      <c r="B128" s="50"/>
      <c r="C128" s="14"/>
      <c r="D128" s="15"/>
      <c r="E128" s="15"/>
      <c r="F128" s="16"/>
      <c r="G128" s="17"/>
    </row>
    <row r="129" spans="2:8">
      <c r="B129" s="50"/>
      <c r="C129" s="14"/>
      <c r="D129" s="15"/>
      <c r="E129" s="15"/>
      <c r="F129" s="16"/>
      <c r="G129" s="17"/>
    </row>
    <row r="130" spans="2:8">
      <c r="B130" s="50"/>
      <c r="C130" s="14"/>
      <c r="D130" s="15"/>
      <c r="E130" s="15"/>
      <c r="F130" s="16"/>
      <c r="G130" s="17"/>
    </row>
    <row r="131" spans="2:8">
      <c r="B131" s="50"/>
      <c r="C131" s="14"/>
      <c r="D131" s="15"/>
      <c r="E131" s="15"/>
      <c r="F131" s="16"/>
      <c r="G131" s="17"/>
    </row>
    <row r="132" spans="2:8">
      <c r="B132" s="50"/>
      <c r="C132" s="14"/>
      <c r="D132" s="15"/>
      <c r="E132" s="15"/>
      <c r="F132" s="16"/>
      <c r="G132" s="17"/>
    </row>
    <row r="133" spans="2:8">
      <c r="B133" s="50"/>
      <c r="C133" s="14"/>
      <c r="D133" s="15"/>
      <c r="E133" s="15"/>
      <c r="F133" s="16"/>
      <c r="G133" s="17"/>
    </row>
    <row r="134" spans="2:8">
      <c r="B134" s="50"/>
      <c r="C134" s="14"/>
      <c r="D134" s="15"/>
      <c r="E134" s="15"/>
      <c r="F134" s="16"/>
      <c r="G134" s="17"/>
    </row>
    <row r="135" spans="2:8">
      <c r="B135" s="50"/>
      <c r="C135" s="14"/>
      <c r="D135" s="15"/>
      <c r="E135" s="15"/>
      <c r="F135" s="16"/>
      <c r="G135" s="17"/>
    </row>
    <row r="136" spans="2:8">
      <c r="B136" s="50"/>
      <c r="C136" s="14"/>
      <c r="D136" s="15"/>
      <c r="E136" s="15"/>
      <c r="F136" s="16"/>
      <c r="G136" s="17"/>
    </row>
    <row r="137" spans="2:8" s="28" customFormat="1" ht="24.95" customHeight="1">
      <c r="B137" s="90" t="str">
        <f>$B$10</f>
        <v>C6.1</v>
      </c>
      <c r="C137" s="30" t="s">
        <v>94</v>
      </c>
      <c r="D137" s="31"/>
      <c r="E137" s="32"/>
      <c r="F137" s="31"/>
      <c r="G137" s="33">
        <f>SUM(G77:G136)</f>
        <v>0</v>
      </c>
      <c r="H137" s="34"/>
    </row>
  </sheetData>
  <mergeCells count="11">
    <mergeCell ref="B72:F72"/>
    <mergeCell ref="G72:G75"/>
    <mergeCell ref="B73:F75"/>
    <mergeCell ref="E1:G1"/>
    <mergeCell ref="B5:F7"/>
    <mergeCell ref="G4:G7"/>
    <mergeCell ref="B4:F4"/>
    <mergeCell ref="B69:D69"/>
    <mergeCell ref="E69:G71"/>
    <mergeCell ref="B70:D70"/>
    <mergeCell ref="B71:D71"/>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7">
    <tabColor rgb="FFC00000"/>
  </sheetPr>
  <dimension ref="B1:H77"/>
  <sheetViews>
    <sheetView view="pageBreakPreview" topLeftCell="A34"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C6.2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28" si="0">IF(D9="","",E9*F9)</f>
        <v/>
      </c>
      <c r="H9" s="18"/>
    </row>
    <row r="10" spans="2:8">
      <c r="B10" s="74" t="s">
        <v>1914</v>
      </c>
      <c r="C10" s="20" t="s">
        <v>1915</v>
      </c>
      <c r="D10" s="15"/>
      <c r="E10" s="15"/>
      <c r="F10" s="16"/>
      <c r="G10" s="17" t="str">
        <f t="shared" si="0"/>
        <v/>
      </c>
      <c r="H10" s="18"/>
    </row>
    <row r="11" spans="2:8">
      <c r="B11" s="50"/>
      <c r="C11" s="14"/>
      <c r="D11" s="15"/>
      <c r="E11" s="15"/>
      <c r="F11" s="16"/>
      <c r="G11" s="17" t="str">
        <f t="shared" si="0"/>
        <v/>
      </c>
      <c r="H11" s="18"/>
    </row>
    <row r="12" spans="2:8">
      <c r="B12" s="62" t="s">
        <v>1916</v>
      </c>
      <c r="C12" s="14" t="s">
        <v>1917</v>
      </c>
      <c r="D12" s="15"/>
      <c r="E12" s="15"/>
      <c r="F12" s="16"/>
      <c r="G12" s="17" t="str">
        <f t="shared" si="0"/>
        <v/>
      </c>
      <c r="H12" s="18"/>
    </row>
    <row r="13" spans="2:8">
      <c r="B13" s="62"/>
      <c r="C13" s="14"/>
      <c r="D13" s="15"/>
      <c r="E13" s="15"/>
      <c r="F13" s="16"/>
      <c r="G13" s="17" t="str">
        <f t="shared" si="0"/>
        <v/>
      </c>
      <c r="H13" s="18"/>
    </row>
    <row r="14" spans="2:8" ht="25.5">
      <c r="B14" s="50" t="s">
        <v>1918</v>
      </c>
      <c r="C14" s="14" t="s">
        <v>1919</v>
      </c>
      <c r="D14" s="22" t="s">
        <v>1850</v>
      </c>
      <c r="E14" s="23"/>
      <c r="F14" s="24"/>
      <c r="G14" s="25">
        <f t="shared" si="0"/>
        <v>0</v>
      </c>
      <c r="H14" s="61"/>
    </row>
    <row r="15" spans="2:8">
      <c r="B15" s="62"/>
      <c r="C15" s="14"/>
      <c r="D15" s="15"/>
      <c r="E15" s="26"/>
      <c r="F15" s="16"/>
      <c r="G15" s="25" t="str">
        <f t="shared" si="0"/>
        <v/>
      </c>
      <c r="H15" s="18"/>
    </row>
    <row r="16" spans="2:8">
      <c r="B16" s="50" t="s">
        <v>1920</v>
      </c>
      <c r="C16" s="14" t="s">
        <v>1921</v>
      </c>
      <c r="D16" s="22"/>
      <c r="E16" s="26"/>
      <c r="F16" s="63"/>
      <c r="G16" s="25" t="str">
        <f t="shared" si="0"/>
        <v/>
      </c>
      <c r="H16" s="18"/>
    </row>
    <row r="17" spans="2:8">
      <c r="B17" s="62"/>
      <c r="C17" s="14"/>
      <c r="D17" s="15"/>
      <c r="E17" s="26"/>
      <c r="F17" s="16"/>
      <c r="G17" s="25" t="str">
        <f t="shared" si="0"/>
        <v/>
      </c>
      <c r="H17" s="64"/>
    </row>
    <row r="18" spans="2:8">
      <c r="B18" s="50" t="s">
        <v>1922</v>
      </c>
      <c r="C18" s="148" t="s">
        <v>1923</v>
      </c>
      <c r="D18" s="22" t="s">
        <v>1924</v>
      </c>
      <c r="E18" s="26"/>
      <c r="F18" s="66"/>
      <c r="G18" s="25">
        <f t="shared" si="0"/>
        <v>0</v>
      </c>
      <c r="H18" s="67"/>
    </row>
    <row r="19" spans="2:8">
      <c r="B19" s="62"/>
      <c r="C19" s="780"/>
      <c r="D19" s="65"/>
      <c r="E19" s="26"/>
      <c r="F19" s="66"/>
      <c r="G19" s="25" t="str">
        <f t="shared" si="0"/>
        <v/>
      </c>
      <c r="H19" s="67"/>
    </row>
    <row r="20" spans="2:8" ht="25.5">
      <c r="B20" s="50" t="s">
        <v>1925</v>
      </c>
      <c r="C20" s="14" t="s">
        <v>1926</v>
      </c>
      <c r="D20" s="22" t="s">
        <v>125</v>
      </c>
      <c r="E20" s="26"/>
      <c r="F20" s="68"/>
      <c r="G20" s="25">
        <f t="shared" si="0"/>
        <v>0</v>
      </c>
      <c r="H20" s="67"/>
    </row>
    <row r="21" spans="2:8">
      <c r="B21" s="62"/>
      <c r="C21" s="780"/>
      <c r="D21" s="65"/>
      <c r="E21" s="26"/>
      <c r="F21" s="66"/>
      <c r="G21" s="25" t="str">
        <f t="shared" si="0"/>
        <v/>
      </c>
      <c r="H21" s="67"/>
    </row>
    <row r="22" spans="2:8">
      <c r="B22" s="62" t="s">
        <v>1927</v>
      </c>
      <c r="C22" s="14" t="s">
        <v>1928</v>
      </c>
      <c r="D22" s="65"/>
      <c r="E22" s="26"/>
      <c r="F22" s="63"/>
      <c r="G22" s="25" t="str">
        <f t="shared" si="0"/>
        <v/>
      </c>
      <c r="H22" s="67"/>
    </row>
    <row r="23" spans="2:8">
      <c r="B23" s="62"/>
      <c r="C23" s="780"/>
      <c r="D23" s="65"/>
      <c r="E23" s="26"/>
      <c r="F23" s="66"/>
      <c r="G23" s="25" t="str">
        <f t="shared" si="0"/>
        <v/>
      </c>
      <c r="H23" s="67"/>
    </row>
    <row r="24" spans="2:8" ht="25.5">
      <c r="B24" s="50" t="s">
        <v>1929</v>
      </c>
      <c r="C24" s="14" t="s">
        <v>1919</v>
      </c>
      <c r="D24" s="22" t="s">
        <v>1850</v>
      </c>
      <c r="E24" s="26"/>
      <c r="F24" s="16"/>
      <c r="G24" s="25">
        <f t="shared" si="0"/>
        <v>0</v>
      </c>
      <c r="H24" s="18"/>
    </row>
    <row r="25" spans="2:8">
      <c r="B25" s="62"/>
      <c r="C25" s="14"/>
      <c r="D25" s="15"/>
      <c r="E25" s="26"/>
      <c r="F25" s="16"/>
      <c r="G25" s="25" t="str">
        <f t="shared" si="0"/>
        <v/>
      </c>
      <c r="H25" s="18"/>
    </row>
    <row r="26" spans="2:8">
      <c r="B26" s="50"/>
      <c r="C26" s="14"/>
      <c r="D26" s="22"/>
      <c r="E26" s="26"/>
      <c r="F26" s="68"/>
      <c r="G26" s="25" t="str">
        <f t="shared" si="0"/>
        <v/>
      </c>
      <c r="H26" s="61"/>
    </row>
    <row r="27" spans="2:8">
      <c r="B27" s="62"/>
      <c r="C27" s="14"/>
      <c r="D27" s="15"/>
      <c r="E27" s="26"/>
      <c r="F27" s="68"/>
      <c r="G27" s="25" t="str">
        <f t="shared" si="0"/>
        <v/>
      </c>
      <c r="H27" s="18"/>
    </row>
    <row r="28" spans="2:8">
      <c r="B28" s="21"/>
      <c r="C28" s="14"/>
      <c r="D28" s="22"/>
      <c r="E28" s="26"/>
      <c r="F28" s="63"/>
      <c r="G28" s="25" t="str">
        <f t="shared" si="0"/>
        <v/>
      </c>
      <c r="H28" s="18"/>
    </row>
    <row r="29" spans="2:8">
      <c r="B29" s="21"/>
      <c r="C29" s="14"/>
      <c r="D29" s="22"/>
      <c r="E29" s="26"/>
      <c r="F29" s="63"/>
      <c r="G29" s="25"/>
      <c r="H29" s="18"/>
    </row>
    <row r="30" spans="2:8">
      <c r="B30" s="21"/>
      <c r="C30" s="14"/>
      <c r="D30" s="22"/>
      <c r="E30" s="26"/>
      <c r="F30" s="63"/>
      <c r="G30" s="25"/>
      <c r="H30" s="18"/>
    </row>
    <row r="31" spans="2:8">
      <c r="B31" s="21"/>
      <c r="C31" s="14"/>
      <c r="D31" s="22"/>
      <c r="E31" s="26"/>
      <c r="F31" s="63"/>
      <c r="G31" s="25"/>
      <c r="H31" s="18"/>
    </row>
    <row r="32" spans="2:8">
      <c r="B32" s="21"/>
      <c r="C32" s="14"/>
      <c r="D32" s="22"/>
      <c r="E32" s="26"/>
      <c r="F32" s="63"/>
      <c r="G32" s="25"/>
      <c r="H32" s="18"/>
    </row>
    <row r="33" spans="2:8">
      <c r="B33" s="21"/>
      <c r="C33" s="14"/>
      <c r="D33" s="22"/>
      <c r="E33" s="26"/>
      <c r="F33" s="63"/>
      <c r="G33" s="25"/>
      <c r="H33" s="18"/>
    </row>
    <row r="34" spans="2:8">
      <c r="B34" s="21"/>
      <c r="C34" s="14"/>
      <c r="D34" s="22"/>
      <c r="E34" s="26"/>
      <c r="F34" s="63"/>
      <c r="G34" s="25"/>
      <c r="H34" s="18"/>
    </row>
    <row r="35" spans="2:8">
      <c r="B35" s="21"/>
      <c r="C35" s="14"/>
      <c r="D35" s="22"/>
      <c r="E35" s="26"/>
      <c r="F35" s="63"/>
      <c r="G35" s="25"/>
      <c r="H35" s="18"/>
    </row>
    <row r="36" spans="2:8">
      <c r="B36" s="21"/>
      <c r="C36" s="14"/>
      <c r="D36" s="22"/>
      <c r="E36" s="26"/>
      <c r="F36" s="63"/>
      <c r="G36" s="25"/>
      <c r="H36" s="18"/>
    </row>
    <row r="37" spans="2:8">
      <c r="B37" s="21"/>
      <c r="C37" s="14"/>
      <c r="D37" s="22"/>
      <c r="E37" s="26"/>
      <c r="F37" s="63"/>
      <c r="G37" s="25"/>
      <c r="H37" s="18"/>
    </row>
    <row r="38" spans="2:8">
      <c r="B38" s="21"/>
      <c r="C38" s="14"/>
      <c r="D38" s="22"/>
      <c r="E38" s="26"/>
      <c r="F38" s="63"/>
      <c r="G38" s="25"/>
      <c r="H38" s="18"/>
    </row>
    <row r="39" spans="2:8">
      <c r="B39" s="21"/>
      <c r="C39" s="14"/>
      <c r="D39" s="22"/>
      <c r="E39" s="26"/>
      <c r="F39" s="63"/>
      <c r="G39" s="25"/>
      <c r="H39" s="18"/>
    </row>
    <row r="40" spans="2:8">
      <c r="B40" s="21"/>
      <c r="C40" s="14"/>
      <c r="D40" s="22"/>
      <c r="E40" s="26"/>
      <c r="F40" s="63"/>
      <c r="G40" s="25"/>
      <c r="H40" s="18"/>
    </row>
    <row r="41" spans="2:8">
      <c r="B41" s="21"/>
      <c r="C41" s="14"/>
      <c r="D41" s="22"/>
      <c r="E41" s="26"/>
      <c r="F41" s="63"/>
      <c r="G41" s="25"/>
      <c r="H41" s="18"/>
    </row>
    <row r="42" spans="2:8">
      <c r="B42" s="21"/>
      <c r="C42" s="14"/>
      <c r="D42" s="22"/>
      <c r="E42" s="26"/>
      <c r="F42" s="63"/>
      <c r="G42" s="25"/>
      <c r="H42" s="18"/>
    </row>
    <row r="43" spans="2:8">
      <c r="B43" s="21"/>
      <c r="C43" s="14"/>
      <c r="D43" s="22"/>
      <c r="E43" s="26"/>
      <c r="F43" s="63"/>
      <c r="G43" s="25"/>
      <c r="H43" s="18"/>
    </row>
    <row r="44" spans="2:8">
      <c r="B44" s="21"/>
      <c r="C44" s="14"/>
      <c r="D44" s="22"/>
      <c r="E44" s="26"/>
      <c r="F44" s="63"/>
      <c r="G44" s="25"/>
      <c r="H44" s="18"/>
    </row>
    <row r="45" spans="2:8">
      <c r="B45" s="21"/>
      <c r="C45" s="14"/>
      <c r="D45" s="22"/>
      <c r="E45" s="26"/>
      <c r="F45" s="63"/>
      <c r="G45" s="25"/>
      <c r="H45" s="18"/>
    </row>
    <row r="46" spans="2:8">
      <c r="B46" s="21"/>
      <c r="C46" s="14"/>
      <c r="D46" s="22"/>
      <c r="E46" s="26"/>
      <c r="F46" s="63"/>
      <c r="G46" s="25"/>
      <c r="H46" s="18"/>
    </row>
    <row r="47" spans="2:8">
      <c r="B47" s="21"/>
      <c r="C47" s="14"/>
      <c r="D47" s="22"/>
      <c r="E47" s="26"/>
      <c r="F47" s="63"/>
      <c r="G47" s="25"/>
      <c r="H47" s="18"/>
    </row>
    <row r="48" spans="2:8">
      <c r="B48" s="21"/>
      <c r="C48" s="14"/>
      <c r="D48" s="22"/>
      <c r="E48" s="26"/>
      <c r="F48" s="63"/>
      <c r="G48" s="25"/>
      <c r="H48" s="18"/>
    </row>
    <row r="49" spans="2:8">
      <c r="B49" s="21"/>
      <c r="C49" s="14"/>
      <c r="D49" s="22"/>
      <c r="E49" s="26"/>
      <c r="F49" s="63"/>
      <c r="G49" s="25"/>
      <c r="H49" s="18"/>
    </row>
    <row r="50" spans="2:8">
      <c r="B50" s="21"/>
      <c r="C50" s="14"/>
      <c r="D50" s="22"/>
      <c r="E50" s="26"/>
      <c r="F50" s="63"/>
      <c r="G50" s="25"/>
      <c r="H50" s="18"/>
    </row>
    <row r="51" spans="2:8">
      <c r="B51" s="21"/>
      <c r="C51" s="14"/>
      <c r="D51" s="22"/>
      <c r="E51" s="26"/>
      <c r="F51" s="63"/>
      <c r="G51" s="25"/>
      <c r="H51" s="18"/>
    </row>
    <row r="52" spans="2:8">
      <c r="B52" s="21"/>
      <c r="C52" s="14"/>
      <c r="D52" s="22"/>
      <c r="E52" s="26"/>
      <c r="F52" s="63"/>
      <c r="G52" s="25"/>
      <c r="H52" s="18"/>
    </row>
    <row r="53" spans="2:8">
      <c r="B53" s="21"/>
      <c r="C53" s="14"/>
      <c r="D53" s="22"/>
      <c r="E53" s="26"/>
      <c r="F53" s="63"/>
      <c r="G53" s="25"/>
      <c r="H53" s="18"/>
    </row>
    <row r="54" spans="2:8">
      <c r="B54" s="21"/>
      <c r="C54" s="14"/>
      <c r="D54" s="22"/>
      <c r="E54" s="26"/>
      <c r="F54" s="63"/>
      <c r="G54" s="25"/>
      <c r="H54" s="18"/>
    </row>
    <row r="55" spans="2:8">
      <c r="B55" s="21"/>
      <c r="C55" s="14"/>
      <c r="D55" s="22"/>
      <c r="E55" s="26"/>
      <c r="F55" s="63"/>
      <c r="G55" s="25"/>
      <c r="H55" s="18"/>
    </row>
    <row r="56" spans="2:8">
      <c r="B56" s="21"/>
      <c r="C56" s="14"/>
      <c r="D56" s="22"/>
      <c r="E56" s="26"/>
      <c r="F56" s="63"/>
      <c r="G56" s="25"/>
      <c r="H56" s="18"/>
    </row>
    <row r="57" spans="2:8">
      <c r="B57" s="21"/>
      <c r="C57" s="14"/>
      <c r="D57" s="22"/>
      <c r="E57" s="26"/>
      <c r="F57" s="63"/>
      <c r="G57" s="25"/>
      <c r="H57" s="18"/>
    </row>
    <row r="58" spans="2:8">
      <c r="B58" s="21"/>
      <c r="C58" s="14"/>
      <c r="D58" s="22"/>
      <c r="E58" s="26"/>
      <c r="F58" s="63"/>
      <c r="G58" s="25"/>
      <c r="H58" s="18"/>
    </row>
    <row r="59" spans="2:8">
      <c r="B59" s="21"/>
      <c r="C59" s="14"/>
      <c r="D59" s="22"/>
      <c r="E59" s="26"/>
      <c r="F59" s="63"/>
      <c r="G59" s="25"/>
      <c r="H59" s="18"/>
    </row>
    <row r="60" spans="2:8">
      <c r="B60" s="21"/>
      <c r="C60" s="14"/>
      <c r="D60" s="22"/>
      <c r="E60" s="26"/>
      <c r="F60" s="63"/>
      <c r="G60" s="25"/>
      <c r="H60" s="18"/>
    </row>
    <row r="61" spans="2:8">
      <c r="B61" s="21"/>
      <c r="C61" s="14"/>
      <c r="D61" s="22"/>
      <c r="E61" s="26"/>
      <c r="F61" s="27"/>
      <c r="G61" s="25" t="str">
        <f t="shared" ref="G61:G75" si="1">IF(D61="","",E61*F61)</f>
        <v/>
      </c>
      <c r="H61" s="18"/>
    </row>
    <row r="62" spans="2:8">
      <c r="B62" s="60"/>
      <c r="C62" s="14"/>
      <c r="D62" s="15"/>
      <c r="E62" s="26"/>
      <c r="F62" s="27"/>
      <c r="G62" s="25" t="str">
        <f t="shared" si="1"/>
        <v/>
      </c>
      <c r="H62" s="18"/>
    </row>
    <row r="63" spans="2:8">
      <c r="B63" s="21"/>
      <c r="C63" s="14"/>
      <c r="D63" s="22"/>
      <c r="E63" s="26"/>
      <c r="F63" s="68"/>
      <c r="G63" s="25" t="str">
        <f t="shared" si="1"/>
        <v/>
      </c>
      <c r="H63" s="61"/>
    </row>
    <row r="64" spans="2:8">
      <c r="B64" s="60"/>
      <c r="C64" s="14"/>
      <c r="D64" s="15"/>
      <c r="E64" s="26"/>
      <c r="F64" s="27"/>
      <c r="G64" s="25" t="str">
        <f t="shared" si="1"/>
        <v/>
      </c>
      <c r="H64" s="18"/>
    </row>
    <row r="65" spans="2:8">
      <c r="B65" s="19"/>
      <c r="C65" s="20"/>
      <c r="D65" s="51"/>
      <c r="E65" s="26"/>
      <c r="F65" s="63"/>
      <c r="G65" s="25" t="str">
        <f t="shared" si="1"/>
        <v/>
      </c>
      <c r="H65" s="18"/>
    </row>
    <row r="66" spans="2:8">
      <c r="B66" s="60"/>
      <c r="C66" s="14"/>
      <c r="D66" s="15"/>
      <c r="E66" s="15"/>
      <c r="F66" s="16"/>
      <c r="G66" s="25" t="str">
        <f t="shared" si="1"/>
        <v/>
      </c>
      <c r="H66" s="18"/>
    </row>
    <row r="67" spans="2:8">
      <c r="B67" s="19"/>
      <c r="C67" s="20"/>
      <c r="D67" s="15"/>
      <c r="E67" s="15"/>
      <c r="F67" s="68"/>
      <c r="G67" s="25" t="str">
        <f t="shared" si="1"/>
        <v/>
      </c>
      <c r="H67" s="18"/>
    </row>
    <row r="68" spans="2:8">
      <c r="B68" s="60"/>
      <c r="C68" s="14"/>
      <c r="D68" s="15"/>
      <c r="E68" s="15"/>
      <c r="F68" s="68"/>
      <c r="G68" s="25" t="str">
        <f t="shared" si="1"/>
        <v/>
      </c>
      <c r="H68" s="18"/>
    </row>
    <row r="69" spans="2:8">
      <c r="B69" s="13"/>
      <c r="C69" s="14"/>
      <c r="D69" s="22"/>
      <c r="E69" s="15"/>
      <c r="F69" s="68"/>
      <c r="G69" s="25" t="str">
        <f t="shared" si="1"/>
        <v/>
      </c>
      <c r="H69" s="18"/>
    </row>
    <row r="70" spans="2:8">
      <c r="B70" s="60"/>
      <c r="C70" s="14"/>
      <c r="D70" s="15"/>
      <c r="E70" s="15"/>
      <c r="F70" s="68"/>
      <c r="G70" s="25" t="str">
        <f t="shared" si="1"/>
        <v/>
      </c>
      <c r="H70" s="18"/>
    </row>
    <row r="71" spans="2:8">
      <c r="B71" s="13"/>
      <c r="C71" s="14"/>
      <c r="D71" s="22"/>
      <c r="E71" s="15"/>
      <c r="F71" s="71"/>
      <c r="G71" s="25" t="str">
        <f t="shared" si="1"/>
        <v/>
      </c>
      <c r="H71" s="18"/>
    </row>
    <row r="72" spans="2:8">
      <c r="B72" s="60"/>
      <c r="C72" s="14"/>
      <c r="D72" s="15"/>
      <c r="E72" s="15"/>
      <c r="F72" s="68"/>
      <c r="G72" s="25" t="str">
        <f t="shared" si="1"/>
        <v/>
      </c>
      <c r="H72" s="18"/>
    </row>
    <row r="73" spans="2:8">
      <c r="B73" s="19"/>
      <c r="C73" s="20"/>
      <c r="D73" s="51"/>
      <c r="E73" s="15"/>
      <c r="F73" s="68"/>
      <c r="G73" s="25" t="str">
        <f t="shared" si="1"/>
        <v/>
      </c>
      <c r="H73" s="18"/>
    </row>
    <row r="74" spans="2:8">
      <c r="B74" s="60"/>
      <c r="C74" s="14"/>
      <c r="D74" s="15"/>
      <c r="E74" s="15"/>
      <c r="F74" s="68"/>
      <c r="G74" s="25" t="str">
        <f t="shared" si="1"/>
        <v/>
      </c>
      <c r="H74" s="18"/>
    </row>
    <row r="75" spans="2:8">
      <c r="B75" s="19"/>
      <c r="C75" s="20"/>
      <c r="D75" s="65"/>
      <c r="E75" s="65"/>
      <c r="F75" s="68"/>
      <c r="G75" s="25" t="str">
        <f t="shared" si="1"/>
        <v/>
      </c>
      <c r="H75" s="67"/>
    </row>
    <row r="76" spans="2:8" s="28" customFormat="1" ht="24.95" customHeight="1">
      <c r="B76" s="90" t="str">
        <f>$B$10</f>
        <v>C6.2</v>
      </c>
      <c r="C76" s="30" t="s">
        <v>94</v>
      </c>
      <c r="D76" s="31"/>
      <c r="E76" s="32"/>
      <c r="F76" s="31"/>
      <c r="G76" s="33">
        <f>SUM(G9:G75)</f>
        <v>0</v>
      </c>
      <c r="H76" s="34"/>
    </row>
    <row r="77" spans="2:8" ht="5.25" customHeight="1"/>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4">
    <tabColor rgb="FFC00000"/>
  </sheetPr>
  <dimension ref="B1:H74"/>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C7.1</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87"/>
      <c r="C9" s="54"/>
      <c r="D9" s="86"/>
      <c r="E9" s="15"/>
      <c r="F9" s="16"/>
      <c r="G9" s="108" t="str">
        <f t="shared" ref="G9:G40" si="0">IF(D9="","",E9*F9)</f>
        <v/>
      </c>
      <c r="H9" s="18"/>
    </row>
    <row r="10" spans="2:8">
      <c r="B10" s="74" t="s">
        <v>1930</v>
      </c>
      <c r="C10" s="7" t="s">
        <v>1931</v>
      </c>
      <c r="D10" s="15"/>
      <c r="E10" s="15"/>
      <c r="F10" s="16"/>
      <c r="G10" s="108" t="str">
        <f t="shared" si="0"/>
        <v/>
      </c>
      <c r="H10" s="18"/>
    </row>
    <row r="11" spans="2:8">
      <c r="B11" s="50"/>
      <c r="C11" s="54"/>
      <c r="D11" s="15"/>
      <c r="E11" s="15"/>
      <c r="F11" s="16"/>
      <c r="G11" s="108" t="str">
        <f t="shared" si="0"/>
        <v/>
      </c>
      <c r="H11" s="18"/>
    </row>
    <row r="12" spans="2:8" ht="26.45" customHeight="1">
      <c r="B12" s="153" t="s">
        <v>1932</v>
      </c>
      <c r="C12" s="58" t="s">
        <v>1933</v>
      </c>
      <c r="D12" s="65"/>
      <c r="E12" s="22"/>
      <c r="F12" s="40"/>
      <c r="G12" s="108" t="str">
        <f t="shared" si="0"/>
        <v/>
      </c>
      <c r="H12" s="41"/>
    </row>
    <row r="13" spans="2:8">
      <c r="B13" s="152"/>
      <c r="D13" s="22"/>
      <c r="E13" s="22"/>
      <c r="F13" s="40"/>
      <c r="G13" s="108" t="str">
        <f t="shared" si="0"/>
        <v/>
      </c>
      <c r="H13" s="41"/>
    </row>
    <row r="14" spans="2:8">
      <c r="B14" s="153" t="s">
        <v>1934</v>
      </c>
      <c r="C14" s="36" t="s">
        <v>1935</v>
      </c>
      <c r="D14" s="65" t="s">
        <v>335</v>
      </c>
      <c r="E14" s="22"/>
      <c r="F14" s="40"/>
      <c r="G14" s="108">
        <f t="shared" si="0"/>
        <v>0</v>
      </c>
      <c r="H14" s="41"/>
    </row>
    <row r="15" spans="2:8">
      <c r="B15" s="152"/>
      <c r="D15" s="22"/>
      <c r="E15" s="22"/>
      <c r="F15" s="40"/>
      <c r="G15" s="108" t="str">
        <f t="shared" si="0"/>
        <v/>
      </c>
      <c r="H15" s="41"/>
    </row>
    <row r="16" spans="2:8">
      <c r="B16" s="153" t="s">
        <v>1936</v>
      </c>
      <c r="C16" s="36" t="s">
        <v>1937</v>
      </c>
      <c r="D16" s="65" t="s">
        <v>335</v>
      </c>
      <c r="E16" s="23"/>
      <c r="F16" s="40"/>
      <c r="G16" s="108">
        <f t="shared" si="0"/>
        <v>0</v>
      </c>
      <c r="H16" s="42"/>
    </row>
    <row r="17" spans="2:8">
      <c r="B17" s="152"/>
      <c r="D17" s="22"/>
      <c r="E17" s="23"/>
      <c r="F17" s="40"/>
      <c r="G17" s="108" t="str">
        <f t="shared" si="0"/>
        <v/>
      </c>
      <c r="H17" s="42"/>
    </row>
    <row r="18" spans="2:8" ht="24.6" customHeight="1">
      <c r="B18" s="153" t="s">
        <v>1938</v>
      </c>
      <c r="C18" s="58" t="s">
        <v>1939</v>
      </c>
      <c r="D18" s="65" t="s">
        <v>335</v>
      </c>
      <c r="E18" s="23"/>
      <c r="F18" s="40"/>
      <c r="G18" s="108">
        <f t="shared" si="0"/>
        <v>0</v>
      </c>
      <c r="H18" s="42"/>
    </row>
    <row r="19" spans="2:8">
      <c r="B19" s="152"/>
      <c r="D19" s="22"/>
      <c r="E19" s="23"/>
      <c r="F19" s="40"/>
      <c r="G19" s="108" t="str">
        <f t="shared" si="0"/>
        <v/>
      </c>
      <c r="H19" s="41"/>
    </row>
    <row r="20" spans="2:8" ht="24" customHeight="1">
      <c r="B20" s="153" t="s">
        <v>1940</v>
      </c>
      <c r="C20" s="58" t="s">
        <v>1941</v>
      </c>
      <c r="D20" s="65" t="s">
        <v>335</v>
      </c>
      <c r="E20" s="23"/>
      <c r="F20" s="40"/>
      <c r="G20" s="108">
        <f t="shared" si="0"/>
        <v>0</v>
      </c>
      <c r="H20" s="41"/>
    </row>
    <row r="21" spans="2:8">
      <c r="B21" s="152"/>
      <c r="D21" s="22"/>
      <c r="E21" s="23"/>
      <c r="F21" s="40"/>
      <c r="G21" s="108" t="str">
        <f t="shared" si="0"/>
        <v/>
      </c>
      <c r="H21" s="44"/>
    </row>
    <row r="22" spans="2:8" ht="23.1" customHeight="1">
      <c r="B22" s="153" t="s">
        <v>1942</v>
      </c>
      <c r="C22" s="58" t="s">
        <v>1943</v>
      </c>
      <c r="D22" s="65" t="s">
        <v>335</v>
      </c>
      <c r="E22" s="23"/>
      <c r="F22" s="40"/>
      <c r="G22" s="108">
        <f t="shared" si="0"/>
        <v>0</v>
      </c>
    </row>
    <row r="23" spans="2:8">
      <c r="B23" s="152"/>
      <c r="D23" s="37"/>
      <c r="E23" s="23"/>
      <c r="F23" s="40"/>
      <c r="G23" s="108" t="str">
        <f t="shared" si="0"/>
        <v/>
      </c>
    </row>
    <row r="24" spans="2:8">
      <c r="B24" s="153" t="s">
        <v>1944</v>
      </c>
      <c r="C24" s="36" t="s">
        <v>1945</v>
      </c>
      <c r="D24" s="15" t="s">
        <v>1118</v>
      </c>
      <c r="E24" s="23"/>
      <c r="F24" s="40"/>
      <c r="G24" s="108">
        <f t="shared" si="0"/>
        <v>0</v>
      </c>
    </row>
    <row r="25" spans="2:8">
      <c r="B25" s="152"/>
      <c r="D25" s="37"/>
      <c r="E25" s="23"/>
      <c r="F25" s="40"/>
      <c r="G25" s="108" t="str">
        <f t="shared" si="0"/>
        <v/>
      </c>
    </row>
    <row r="26" spans="2:8" ht="24.6" customHeight="1">
      <c r="B26" s="153" t="s">
        <v>1946</v>
      </c>
      <c r="C26" s="58" t="s">
        <v>1947</v>
      </c>
      <c r="D26" s="65" t="s">
        <v>1948</v>
      </c>
      <c r="E26" s="23"/>
      <c r="F26" s="40"/>
      <c r="G26" s="108">
        <f t="shared" si="0"/>
        <v>0</v>
      </c>
    </row>
    <row r="27" spans="2:8">
      <c r="B27" s="152"/>
      <c r="D27" s="37"/>
      <c r="E27" s="23"/>
      <c r="F27" s="40" t="str">
        <f>IF(C27="","",#REF!*E27)</f>
        <v/>
      </c>
      <c r="G27" s="108" t="str">
        <f t="shared" si="0"/>
        <v/>
      </c>
    </row>
    <row r="28" spans="2:8">
      <c r="B28" s="152"/>
      <c r="D28" s="37"/>
      <c r="E28" s="23"/>
      <c r="F28" s="40"/>
      <c r="G28" s="108" t="str">
        <f t="shared" si="0"/>
        <v/>
      </c>
    </row>
    <row r="29" spans="2:8">
      <c r="B29" s="152"/>
      <c r="D29" s="37"/>
      <c r="E29" s="23"/>
      <c r="F29" s="40"/>
      <c r="G29" s="108" t="str">
        <f t="shared" si="0"/>
        <v/>
      </c>
    </row>
    <row r="30" spans="2:8">
      <c r="B30" s="152"/>
      <c r="D30" s="37"/>
      <c r="E30" s="23"/>
      <c r="F30" s="40"/>
      <c r="G30" s="108" t="str">
        <f t="shared" si="0"/>
        <v/>
      </c>
    </row>
    <row r="31" spans="2:8">
      <c r="B31" s="152"/>
      <c r="D31" s="37"/>
      <c r="E31" s="23"/>
      <c r="F31" s="40"/>
      <c r="G31" s="108" t="str">
        <f t="shared" si="0"/>
        <v/>
      </c>
    </row>
    <row r="32" spans="2:8">
      <c r="B32" s="152"/>
      <c r="D32" s="37"/>
      <c r="E32" s="23"/>
      <c r="F32" s="40"/>
      <c r="G32" s="108" t="str">
        <f t="shared" si="0"/>
        <v/>
      </c>
    </row>
    <row r="33" spans="2:7">
      <c r="B33" s="152"/>
      <c r="D33" s="37"/>
      <c r="E33" s="23"/>
      <c r="F33" s="40"/>
      <c r="G33" s="108" t="str">
        <f t="shared" si="0"/>
        <v/>
      </c>
    </row>
    <row r="34" spans="2:7">
      <c r="B34" s="152"/>
      <c r="D34" s="37"/>
      <c r="E34" s="23"/>
      <c r="F34" s="40"/>
      <c r="G34" s="108" t="str">
        <f t="shared" si="0"/>
        <v/>
      </c>
    </row>
    <row r="35" spans="2:7">
      <c r="B35" s="152"/>
      <c r="D35" s="37"/>
      <c r="E35" s="23"/>
      <c r="F35" s="40"/>
      <c r="G35" s="108" t="str">
        <f t="shared" si="0"/>
        <v/>
      </c>
    </row>
    <row r="36" spans="2:7">
      <c r="B36" s="152"/>
      <c r="D36" s="37"/>
      <c r="E36" s="23"/>
      <c r="F36" s="40"/>
      <c r="G36" s="108" t="str">
        <f t="shared" si="0"/>
        <v/>
      </c>
    </row>
    <row r="37" spans="2:7">
      <c r="B37" s="152"/>
      <c r="D37" s="37"/>
      <c r="E37" s="23"/>
      <c r="F37" s="40"/>
      <c r="G37" s="108" t="str">
        <f t="shared" si="0"/>
        <v/>
      </c>
    </row>
    <row r="38" spans="2:7">
      <c r="B38" s="152"/>
      <c r="D38" s="37"/>
      <c r="E38" s="23"/>
      <c r="F38" s="40"/>
      <c r="G38" s="108" t="str">
        <f t="shared" si="0"/>
        <v/>
      </c>
    </row>
    <row r="39" spans="2:7">
      <c r="B39" s="152"/>
      <c r="D39" s="37"/>
      <c r="E39" s="23"/>
      <c r="F39" s="40"/>
      <c r="G39" s="108" t="str">
        <f t="shared" si="0"/>
        <v/>
      </c>
    </row>
    <row r="40" spans="2:7">
      <c r="B40" s="152"/>
      <c r="D40" s="37"/>
      <c r="E40" s="23"/>
      <c r="F40" s="40"/>
      <c r="G40" s="108" t="str">
        <f t="shared" si="0"/>
        <v/>
      </c>
    </row>
    <row r="41" spans="2:7">
      <c r="B41" s="152"/>
      <c r="D41" s="37"/>
      <c r="E41" s="23"/>
      <c r="F41" s="40"/>
      <c r="G41" s="108" t="str">
        <f t="shared" ref="G41:G72" si="1">IF(D41="","",E41*F41)</f>
        <v/>
      </c>
    </row>
    <row r="42" spans="2:7">
      <c r="B42" s="152"/>
      <c r="D42" s="37"/>
      <c r="E42" s="23"/>
      <c r="F42" s="40"/>
      <c r="G42" s="108" t="str">
        <f t="shared" si="1"/>
        <v/>
      </c>
    </row>
    <row r="43" spans="2:7">
      <c r="B43" s="152"/>
      <c r="D43" s="37"/>
      <c r="E43" s="23"/>
      <c r="F43" s="40"/>
      <c r="G43" s="108" t="str">
        <f t="shared" si="1"/>
        <v/>
      </c>
    </row>
    <row r="44" spans="2:7">
      <c r="B44" s="152"/>
      <c r="D44" s="37"/>
      <c r="E44" s="23"/>
      <c r="F44" s="40"/>
      <c r="G44" s="108" t="str">
        <f t="shared" si="1"/>
        <v/>
      </c>
    </row>
    <row r="45" spans="2:7">
      <c r="B45" s="152"/>
      <c r="D45" s="37"/>
      <c r="E45" s="23"/>
      <c r="F45" s="40"/>
      <c r="G45" s="108" t="str">
        <f t="shared" si="1"/>
        <v/>
      </c>
    </row>
    <row r="46" spans="2:7">
      <c r="B46" s="152"/>
      <c r="D46" s="37"/>
      <c r="E46" s="23"/>
      <c r="F46" s="40"/>
      <c r="G46" s="108" t="str">
        <f t="shared" si="1"/>
        <v/>
      </c>
    </row>
    <row r="47" spans="2:7">
      <c r="B47" s="152"/>
      <c r="D47" s="37"/>
      <c r="E47" s="23"/>
      <c r="F47" s="40"/>
      <c r="G47" s="108" t="str">
        <f t="shared" si="1"/>
        <v/>
      </c>
    </row>
    <row r="48" spans="2:7">
      <c r="B48" s="152"/>
      <c r="D48" s="37"/>
      <c r="E48" s="23"/>
      <c r="F48" s="40"/>
      <c r="G48" s="108" t="str">
        <f t="shared" si="1"/>
        <v/>
      </c>
    </row>
    <row r="49" spans="2:7">
      <c r="B49" s="152"/>
      <c r="D49" s="37"/>
      <c r="E49" s="23"/>
      <c r="F49" s="40"/>
      <c r="G49" s="108" t="str">
        <f t="shared" si="1"/>
        <v/>
      </c>
    </row>
    <row r="50" spans="2:7">
      <c r="B50" s="152"/>
      <c r="D50" s="37"/>
      <c r="E50" s="23"/>
      <c r="F50" s="40"/>
      <c r="G50" s="108" t="str">
        <f t="shared" si="1"/>
        <v/>
      </c>
    </row>
    <row r="51" spans="2:7">
      <c r="B51" s="152"/>
      <c r="D51" s="37"/>
      <c r="E51" s="23"/>
      <c r="F51" s="40"/>
      <c r="G51" s="108" t="str">
        <f t="shared" si="1"/>
        <v/>
      </c>
    </row>
    <row r="52" spans="2:7">
      <c r="B52" s="152"/>
      <c r="D52" s="37"/>
      <c r="E52" s="23"/>
      <c r="F52" s="40"/>
      <c r="G52" s="108" t="str">
        <f t="shared" si="1"/>
        <v/>
      </c>
    </row>
    <row r="53" spans="2:7">
      <c r="B53" s="152"/>
      <c r="D53" s="37"/>
      <c r="E53" s="23"/>
      <c r="F53" s="40"/>
      <c r="G53" s="108" t="str">
        <f t="shared" si="1"/>
        <v/>
      </c>
    </row>
    <row r="54" spans="2:7">
      <c r="B54" s="152"/>
      <c r="D54" s="37"/>
      <c r="E54" s="23"/>
      <c r="F54" s="40"/>
      <c r="G54" s="108" t="str">
        <f t="shared" si="1"/>
        <v/>
      </c>
    </row>
    <row r="55" spans="2:7">
      <c r="B55" s="152"/>
      <c r="D55" s="37"/>
      <c r="E55" s="23"/>
      <c r="F55" s="40"/>
      <c r="G55" s="108" t="str">
        <f t="shared" si="1"/>
        <v/>
      </c>
    </row>
    <row r="56" spans="2:7">
      <c r="B56" s="152"/>
      <c r="D56" s="37"/>
      <c r="E56" s="23"/>
      <c r="F56" s="40"/>
      <c r="G56" s="108" t="str">
        <f t="shared" si="1"/>
        <v/>
      </c>
    </row>
    <row r="57" spans="2:7">
      <c r="B57" s="152"/>
      <c r="D57" s="37"/>
      <c r="E57" s="23"/>
      <c r="F57" s="40"/>
      <c r="G57" s="108" t="str">
        <f t="shared" si="1"/>
        <v/>
      </c>
    </row>
    <row r="58" spans="2:7">
      <c r="B58" s="152"/>
      <c r="D58" s="37"/>
      <c r="E58" s="23"/>
      <c r="F58" s="40"/>
      <c r="G58" s="108" t="str">
        <f t="shared" si="1"/>
        <v/>
      </c>
    </row>
    <row r="59" spans="2:7">
      <c r="B59" s="152"/>
      <c r="D59" s="37"/>
      <c r="E59" s="23"/>
      <c r="F59" s="40"/>
      <c r="G59" s="108" t="str">
        <f t="shared" si="1"/>
        <v/>
      </c>
    </row>
    <row r="60" spans="2:7">
      <c r="B60" s="152"/>
      <c r="D60" s="37"/>
      <c r="E60" s="23"/>
      <c r="F60" s="40"/>
      <c r="G60" s="108" t="str">
        <f t="shared" si="1"/>
        <v/>
      </c>
    </row>
    <row r="61" spans="2:7">
      <c r="B61" s="152"/>
      <c r="D61" s="37"/>
      <c r="E61" s="23"/>
      <c r="F61" s="40"/>
      <c r="G61" s="108" t="str">
        <f t="shared" si="1"/>
        <v/>
      </c>
    </row>
    <row r="62" spans="2:7">
      <c r="B62" s="152"/>
      <c r="D62" s="37"/>
      <c r="E62" s="23"/>
      <c r="F62" s="40"/>
      <c r="G62" s="108" t="str">
        <f t="shared" si="1"/>
        <v/>
      </c>
    </row>
    <row r="63" spans="2:7">
      <c r="B63" s="152"/>
      <c r="D63" s="37"/>
      <c r="E63" s="23"/>
      <c r="F63" s="40"/>
      <c r="G63" s="108" t="str">
        <f t="shared" si="1"/>
        <v/>
      </c>
    </row>
    <row r="64" spans="2:7">
      <c r="B64" s="152"/>
      <c r="D64" s="37"/>
      <c r="E64" s="23"/>
      <c r="F64" s="40"/>
      <c r="G64" s="108" t="str">
        <f t="shared" si="1"/>
        <v/>
      </c>
    </row>
    <row r="65" spans="2:8">
      <c r="B65" s="152"/>
      <c r="D65" s="37"/>
      <c r="E65" s="23"/>
      <c r="F65" s="40"/>
      <c r="G65" s="108" t="str">
        <f t="shared" si="1"/>
        <v/>
      </c>
    </row>
    <row r="66" spans="2:8">
      <c r="B66" s="152"/>
      <c r="D66" s="37"/>
      <c r="E66" s="23"/>
      <c r="F66" s="40"/>
      <c r="G66" s="108" t="str">
        <f t="shared" si="1"/>
        <v/>
      </c>
    </row>
    <row r="67" spans="2:8">
      <c r="B67" s="152"/>
      <c r="D67" s="37"/>
      <c r="E67" s="23"/>
      <c r="F67" s="40"/>
      <c r="G67" s="108" t="str">
        <f t="shared" si="1"/>
        <v/>
      </c>
    </row>
    <row r="68" spans="2:8">
      <c r="B68" s="152"/>
      <c r="D68" s="37"/>
      <c r="E68" s="23"/>
      <c r="F68" s="40"/>
      <c r="G68" s="108" t="str">
        <f t="shared" si="1"/>
        <v/>
      </c>
    </row>
    <row r="69" spans="2:8">
      <c r="B69" s="152"/>
      <c r="D69" s="37"/>
      <c r="E69" s="23"/>
      <c r="F69" s="40"/>
      <c r="G69" s="108" t="str">
        <f t="shared" si="1"/>
        <v/>
      </c>
    </row>
    <row r="70" spans="2:8">
      <c r="B70" s="152"/>
      <c r="D70" s="37"/>
      <c r="E70" s="23"/>
      <c r="F70" s="40"/>
      <c r="G70" s="108" t="str">
        <f t="shared" si="1"/>
        <v/>
      </c>
    </row>
    <row r="71" spans="2:8">
      <c r="B71" s="152"/>
      <c r="D71" s="37"/>
      <c r="E71" s="23"/>
      <c r="F71" s="40"/>
      <c r="G71" s="108" t="str">
        <f t="shared" si="1"/>
        <v/>
      </c>
    </row>
    <row r="72" spans="2:8">
      <c r="B72" s="152"/>
      <c r="D72" s="37"/>
      <c r="E72" s="23"/>
      <c r="F72" s="40"/>
      <c r="G72" s="108" t="str">
        <f t="shared" si="1"/>
        <v/>
      </c>
    </row>
    <row r="73" spans="2:8">
      <c r="B73" s="152"/>
      <c r="D73" s="37"/>
      <c r="E73" s="23"/>
      <c r="F73" s="40"/>
      <c r="G73" s="108" t="str">
        <f>IF(D73="","",E73*F73)</f>
        <v/>
      </c>
    </row>
    <row r="74" spans="2:8" s="28" customFormat="1" ht="24.95" customHeight="1">
      <c r="B74" s="90" t="str">
        <f>$B$10</f>
        <v>C7.1</v>
      </c>
      <c r="C74" s="30" t="s">
        <v>94</v>
      </c>
      <c r="D74" s="31"/>
      <c r="E74" s="32"/>
      <c r="F74" s="31"/>
      <c r="G74" s="33">
        <f>SUM(G9:G73)</f>
        <v>0</v>
      </c>
      <c r="H74" s="34"/>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5">
    <tabColor rgb="FFC00000"/>
  </sheetPr>
  <dimension ref="B1:H127"/>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C7.2</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s="9" customFormat="1">
      <c r="B9" s="159"/>
      <c r="C9" s="12"/>
      <c r="D9" s="93"/>
      <c r="E9" s="51"/>
      <c r="F9" s="51"/>
      <c r="G9" s="51"/>
      <c r="H9" s="12"/>
    </row>
    <row r="10" spans="2:8" s="9" customFormat="1" ht="38.25">
      <c r="B10" s="74" t="s">
        <v>1949</v>
      </c>
      <c r="C10" s="7" t="s">
        <v>1950</v>
      </c>
      <c r="D10" s="51"/>
      <c r="E10" s="51"/>
      <c r="F10" s="51"/>
      <c r="G10" s="51"/>
      <c r="H10" s="12"/>
    </row>
    <row r="11" spans="2:8" s="9" customFormat="1">
      <c r="B11" s="74"/>
      <c r="C11" s="12"/>
      <c r="D11" s="51"/>
      <c r="E11" s="51"/>
      <c r="F11" s="51"/>
      <c r="G11" s="51"/>
      <c r="H11" s="12"/>
    </row>
    <row r="12" spans="2:8" ht="25.5">
      <c r="B12" s="153" t="s">
        <v>1951</v>
      </c>
      <c r="C12" s="58" t="s">
        <v>1952</v>
      </c>
      <c r="D12" s="65"/>
      <c r="E12" s="15"/>
      <c r="F12" s="16"/>
      <c r="G12" s="17"/>
      <c r="H12" s="18"/>
    </row>
    <row r="13" spans="2:8">
      <c r="B13" s="152"/>
      <c r="D13" s="22"/>
      <c r="E13" s="22"/>
      <c r="F13" s="40"/>
      <c r="G13" s="25"/>
      <c r="H13" s="41"/>
    </row>
    <row r="14" spans="2:8">
      <c r="B14" s="153" t="s">
        <v>1953</v>
      </c>
      <c r="C14" s="36" t="s">
        <v>1954</v>
      </c>
      <c r="D14" s="65" t="s">
        <v>335</v>
      </c>
      <c r="E14" s="22"/>
      <c r="F14" s="40"/>
      <c r="G14" s="25">
        <f t="shared" ref="G14:G54" si="0">IF(D14="","",E14*F14)</f>
        <v>0</v>
      </c>
      <c r="H14" s="41"/>
    </row>
    <row r="15" spans="2:8">
      <c r="B15" s="152"/>
      <c r="D15" s="22"/>
      <c r="E15" s="22"/>
      <c r="F15" s="40"/>
      <c r="G15" s="25" t="str">
        <f t="shared" si="0"/>
        <v/>
      </c>
      <c r="H15" s="41"/>
    </row>
    <row r="16" spans="2:8">
      <c r="B16" s="153" t="s">
        <v>1955</v>
      </c>
      <c r="C16" s="36" t="s">
        <v>1956</v>
      </c>
      <c r="D16" s="65" t="s">
        <v>335</v>
      </c>
      <c r="E16" s="22"/>
      <c r="F16" s="40"/>
      <c r="G16" s="25">
        <f t="shared" si="0"/>
        <v>0</v>
      </c>
      <c r="H16" s="41"/>
    </row>
    <row r="17" spans="2:8">
      <c r="B17" s="152"/>
      <c r="D17" s="22"/>
      <c r="E17" s="23"/>
      <c r="F17" s="24"/>
      <c r="G17" s="25" t="str">
        <f t="shared" si="0"/>
        <v/>
      </c>
      <c r="H17" s="42"/>
    </row>
    <row r="18" spans="2:8">
      <c r="B18" s="153" t="s">
        <v>1957</v>
      </c>
      <c r="C18" s="36" t="s">
        <v>1958</v>
      </c>
      <c r="D18" s="65" t="s">
        <v>335</v>
      </c>
      <c r="E18" s="23"/>
      <c r="F18" s="24"/>
      <c r="G18" s="25">
        <f t="shared" si="0"/>
        <v>0</v>
      </c>
      <c r="H18" s="42"/>
    </row>
    <row r="19" spans="2:8">
      <c r="B19" s="152"/>
      <c r="D19" s="22"/>
      <c r="E19" s="23"/>
      <c r="F19" s="24"/>
      <c r="G19" s="25" t="str">
        <f t="shared" si="0"/>
        <v/>
      </c>
      <c r="H19" s="42"/>
    </row>
    <row r="20" spans="2:8">
      <c r="B20" s="153" t="s">
        <v>1959</v>
      </c>
      <c r="C20" s="36" t="s">
        <v>1960</v>
      </c>
      <c r="D20" s="65" t="s">
        <v>335</v>
      </c>
      <c r="E20" s="23"/>
      <c r="F20" s="40"/>
      <c r="G20" s="25">
        <f t="shared" si="0"/>
        <v>0</v>
      </c>
      <c r="H20" s="41"/>
    </row>
    <row r="21" spans="2:8">
      <c r="B21" s="152"/>
      <c r="D21" s="22"/>
      <c r="E21" s="23"/>
      <c r="F21" s="43"/>
      <c r="G21" s="25" t="str">
        <f t="shared" si="0"/>
        <v/>
      </c>
      <c r="H21" s="41"/>
    </row>
    <row r="22" spans="2:8" ht="25.5">
      <c r="B22" s="153" t="s">
        <v>1961</v>
      </c>
      <c r="C22" s="58" t="s">
        <v>1962</v>
      </c>
      <c r="D22" s="65" t="s">
        <v>335</v>
      </c>
      <c r="E22" s="23"/>
      <c r="F22" s="40"/>
      <c r="G22" s="25">
        <f t="shared" si="0"/>
        <v>0</v>
      </c>
      <c r="H22" s="44"/>
    </row>
    <row r="23" spans="2:8">
      <c r="B23" s="152"/>
      <c r="D23" s="37"/>
      <c r="E23" s="22"/>
      <c r="F23" s="38"/>
      <c r="G23" s="25" t="str">
        <f t="shared" si="0"/>
        <v/>
      </c>
      <c r="H23" s="41"/>
    </row>
    <row r="24" spans="2:8">
      <c r="B24" s="153" t="s">
        <v>1963</v>
      </c>
      <c r="C24" s="36" t="s">
        <v>1964</v>
      </c>
      <c r="D24" s="37" t="s">
        <v>467</v>
      </c>
      <c r="E24" s="22"/>
      <c r="F24" s="38"/>
      <c r="G24" s="25">
        <f t="shared" si="0"/>
        <v>0</v>
      </c>
      <c r="H24" s="41"/>
    </row>
    <row r="25" spans="2:8">
      <c r="B25" s="152"/>
      <c r="D25" s="22"/>
      <c r="E25" s="22"/>
      <c r="F25" s="38"/>
      <c r="G25" s="25" t="str">
        <f t="shared" si="0"/>
        <v/>
      </c>
      <c r="H25" s="41"/>
    </row>
    <row r="26" spans="2:8" ht="25.5">
      <c r="B26" s="153" t="s">
        <v>1965</v>
      </c>
      <c r="C26" s="58" t="s">
        <v>1943</v>
      </c>
      <c r="D26" s="65" t="s">
        <v>335</v>
      </c>
      <c r="E26" s="22"/>
      <c r="F26" s="38"/>
      <c r="G26" s="25">
        <f t="shared" si="0"/>
        <v>0</v>
      </c>
      <c r="H26" s="41"/>
    </row>
    <row r="27" spans="2:8">
      <c r="B27" s="152"/>
      <c r="D27" s="22"/>
      <c r="E27" s="22"/>
      <c r="F27" s="38"/>
      <c r="G27" s="25" t="str">
        <f t="shared" si="0"/>
        <v/>
      </c>
      <c r="H27" s="41"/>
    </row>
    <row r="28" spans="2:8">
      <c r="B28" s="153" t="s">
        <v>1966</v>
      </c>
      <c r="C28" s="36" t="s">
        <v>1945</v>
      </c>
      <c r="D28" s="15" t="s">
        <v>1118</v>
      </c>
      <c r="E28" s="22"/>
      <c r="F28" s="38"/>
      <c r="G28" s="25">
        <f t="shared" si="0"/>
        <v>0</v>
      </c>
      <c r="H28" s="41"/>
    </row>
    <row r="29" spans="2:8">
      <c r="B29" s="157"/>
      <c r="C29" s="1"/>
      <c r="D29" s="22"/>
      <c r="E29" s="22"/>
      <c r="F29" s="38"/>
      <c r="G29" s="25" t="str">
        <f t="shared" si="0"/>
        <v/>
      </c>
      <c r="H29" s="41"/>
    </row>
    <row r="30" spans="2:8">
      <c r="B30" s="153" t="s">
        <v>1967</v>
      </c>
      <c r="C30" s="782" t="s">
        <v>1968</v>
      </c>
      <c r="D30" s="15" t="s">
        <v>335</v>
      </c>
      <c r="E30" s="22"/>
      <c r="F30" s="38"/>
      <c r="G30" s="25">
        <f t="shared" si="0"/>
        <v>0</v>
      </c>
      <c r="H30" s="41"/>
    </row>
    <row r="31" spans="2:8">
      <c r="B31" s="152"/>
      <c r="C31" s="1"/>
      <c r="D31" s="22"/>
      <c r="E31" s="22"/>
      <c r="F31" s="38"/>
      <c r="G31" s="25" t="str">
        <f t="shared" si="0"/>
        <v/>
      </c>
      <c r="H31" s="41"/>
    </row>
    <row r="32" spans="2:8" ht="25.5">
      <c r="B32" s="153" t="s">
        <v>1969</v>
      </c>
      <c r="C32" s="58" t="s">
        <v>1970</v>
      </c>
      <c r="D32" s="15"/>
      <c r="E32" s="22"/>
      <c r="F32" s="38"/>
      <c r="G32" s="25" t="str">
        <f t="shared" si="0"/>
        <v/>
      </c>
      <c r="H32" s="41"/>
    </row>
    <row r="33" spans="2:8">
      <c r="B33" s="152"/>
      <c r="D33" s="22"/>
      <c r="E33" s="22"/>
      <c r="F33" s="38"/>
      <c r="G33" s="25" t="str">
        <f t="shared" si="0"/>
        <v/>
      </c>
      <c r="H33" s="41"/>
    </row>
    <row r="34" spans="2:8" ht="25.5">
      <c r="B34" s="153" t="s">
        <v>1971</v>
      </c>
      <c r="C34" s="58" t="s">
        <v>1972</v>
      </c>
      <c r="D34" s="22" t="s">
        <v>109</v>
      </c>
      <c r="E34" s="22"/>
      <c r="F34" s="38"/>
      <c r="G34" s="25">
        <f t="shared" si="0"/>
        <v>0</v>
      </c>
      <c r="H34" s="41"/>
    </row>
    <row r="35" spans="2:8">
      <c r="B35" s="152"/>
      <c r="D35" s="22"/>
      <c r="E35" s="22"/>
      <c r="F35" s="38"/>
      <c r="G35" s="25" t="str">
        <f t="shared" si="0"/>
        <v/>
      </c>
      <c r="H35" s="41"/>
    </row>
    <row r="36" spans="2:8" ht="25.5">
      <c r="B36" s="153" t="s">
        <v>1973</v>
      </c>
      <c r="C36" s="58" t="s">
        <v>1974</v>
      </c>
      <c r="D36" s="15" t="s">
        <v>1118</v>
      </c>
      <c r="E36" s="22"/>
      <c r="F36" s="38"/>
      <c r="G36" s="25">
        <f t="shared" si="0"/>
        <v>0</v>
      </c>
      <c r="H36" s="41"/>
    </row>
    <row r="37" spans="2:8">
      <c r="B37" s="152"/>
      <c r="D37" s="22"/>
      <c r="E37" s="22"/>
      <c r="F37" s="38"/>
      <c r="G37" s="25" t="str">
        <f t="shared" si="0"/>
        <v/>
      </c>
      <c r="H37" s="41"/>
    </row>
    <row r="38" spans="2:8" ht="38.25">
      <c r="B38" s="153" t="s">
        <v>1975</v>
      </c>
      <c r="C38" s="58" t="s">
        <v>1976</v>
      </c>
      <c r="D38" s="97" t="s">
        <v>109</v>
      </c>
      <c r="E38" s="22"/>
      <c r="F38" s="38"/>
      <c r="G38" s="25">
        <f t="shared" si="0"/>
        <v>0</v>
      </c>
      <c r="H38" s="41"/>
    </row>
    <row r="39" spans="2:8">
      <c r="B39" s="152"/>
      <c r="D39" s="37"/>
      <c r="E39" s="22"/>
      <c r="F39" s="38"/>
      <c r="G39" s="25" t="str">
        <f t="shared" si="0"/>
        <v/>
      </c>
      <c r="H39" s="41"/>
    </row>
    <row r="40" spans="2:8" ht="25.5">
      <c r="B40" s="153" t="s">
        <v>1977</v>
      </c>
      <c r="C40" s="58" t="s">
        <v>1978</v>
      </c>
      <c r="D40" s="22" t="s">
        <v>381</v>
      </c>
      <c r="E40" s="22"/>
      <c r="F40" s="38"/>
      <c r="G40" s="25">
        <f t="shared" si="0"/>
        <v>0</v>
      </c>
      <c r="H40" s="41"/>
    </row>
    <row r="41" spans="2:8">
      <c r="B41" s="157"/>
      <c r="D41" s="22"/>
      <c r="E41" s="22"/>
      <c r="F41" s="38"/>
      <c r="G41" s="25" t="str">
        <f t="shared" si="0"/>
        <v/>
      </c>
      <c r="H41" s="41"/>
    </row>
    <row r="42" spans="2:8" ht="25.5">
      <c r="B42" s="183" t="s">
        <v>1979</v>
      </c>
      <c r="C42" s="58" t="s">
        <v>1980</v>
      </c>
      <c r="D42" s="22"/>
      <c r="E42" s="22"/>
      <c r="F42" s="38"/>
      <c r="G42" s="25" t="str">
        <f t="shared" si="0"/>
        <v/>
      </c>
      <c r="H42" s="41"/>
    </row>
    <row r="43" spans="2:8">
      <c r="B43" s="152"/>
      <c r="D43" s="22"/>
      <c r="E43" s="22"/>
      <c r="F43" s="38"/>
      <c r="G43" s="25" t="str">
        <f t="shared" si="0"/>
        <v/>
      </c>
      <c r="H43" s="41"/>
    </row>
    <row r="44" spans="2:8" ht="25.5">
      <c r="B44" s="153" t="s">
        <v>1981</v>
      </c>
      <c r="C44" s="58" t="s">
        <v>1982</v>
      </c>
      <c r="D44" s="97" t="s">
        <v>109</v>
      </c>
      <c r="E44" s="22"/>
      <c r="F44" s="38"/>
      <c r="G44" s="25">
        <f t="shared" si="0"/>
        <v>0</v>
      </c>
      <c r="H44" s="41"/>
    </row>
    <row r="45" spans="2:8">
      <c r="B45" s="152"/>
      <c r="D45" s="22"/>
      <c r="E45" s="22"/>
      <c r="F45" s="38"/>
      <c r="G45" s="25" t="str">
        <f t="shared" si="0"/>
        <v/>
      </c>
      <c r="H45" s="41"/>
    </row>
    <row r="46" spans="2:8" ht="38.25">
      <c r="B46" s="153" t="s">
        <v>1983</v>
      </c>
      <c r="C46" s="58" t="s">
        <v>1984</v>
      </c>
      <c r="D46" s="97" t="s">
        <v>109</v>
      </c>
      <c r="E46" s="22"/>
      <c r="F46" s="38"/>
      <c r="G46" s="25">
        <f t="shared" si="0"/>
        <v>0</v>
      </c>
      <c r="H46" s="41"/>
    </row>
    <row r="47" spans="2:8">
      <c r="B47" s="157"/>
      <c r="C47" s="1"/>
      <c r="D47" s="21"/>
      <c r="E47" s="22"/>
      <c r="F47" s="38"/>
      <c r="G47" s="25" t="str">
        <f t="shared" si="0"/>
        <v/>
      </c>
      <c r="H47" s="41"/>
    </row>
    <row r="48" spans="2:8" ht="25.5">
      <c r="B48" s="153" t="s">
        <v>1985</v>
      </c>
      <c r="C48" s="58" t="s">
        <v>1978</v>
      </c>
      <c r="D48" s="97" t="s">
        <v>109</v>
      </c>
      <c r="E48" s="22"/>
      <c r="F48" s="38"/>
      <c r="G48" s="25">
        <f t="shared" si="0"/>
        <v>0</v>
      </c>
      <c r="H48" s="41"/>
    </row>
    <row r="49" spans="2:8">
      <c r="B49" s="157"/>
      <c r="C49" s="1"/>
      <c r="D49" s="65"/>
      <c r="E49" s="22"/>
      <c r="F49" s="38"/>
      <c r="G49" s="25" t="str">
        <f t="shared" si="0"/>
        <v/>
      </c>
      <c r="H49" s="41"/>
    </row>
    <row r="50" spans="2:8">
      <c r="B50" s="153" t="s">
        <v>1986</v>
      </c>
      <c r="C50" s="36" t="s">
        <v>1987</v>
      </c>
      <c r="D50" s="22"/>
      <c r="E50" s="22"/>
      <c r="F50" s="38"/>
      <c r="G50" s="25" t="str">
        <f t="shared" si="0"/>
        <v/>
      </c>
      <c r="H50" s="41"/>
    </row>
    <row r="51" spans="2:8">
      <c r="B51" s="157"/>
      <c r="C51" s="1"/>
      <c r="D51" s="65"/>
      <c r="E51" s="22"/>
      <c r="F51" s="38"/>
      <c r="G51" s="25" t="str">
        <f t="shared" si="0"/>
        <v/>
      </c>
      <c r="H51" s="41"/>
    </row>
    <row r="52" spans="2:8">
      <c r="B52" s="184" t="s">
        <v>1988</v>
      </c>
      <c r="C52" s="36" t="s">
        <v>1989</v>
      </c>
      <c r="D52" s="97" t="s">
        <v>109</v>
      </c>
      <c r="E52" s="22"/>
      <c r="F52" s="38"/>
      <c r="G52" s="25">
        <f t="shared" si="0"/>
        <v>0</v>
      </c>
      <c r="H52" s="41"/>
    </row>
    <row r="53" spans="2:8">
      <c r="B53" s="157"/>
      <c r="C53" s="1"/>
      <c r="D53" s="65"/>
      <c r="E53" s="22"/>
      <c r="F53" s="38"/>
      <c r="G53" s="25" t="str">
        <f t="shared" si="0"/>
        <v/>
      </c>
      <c r="H53" s="41"/>
    </row>
    <row r="54" spans="2:8">
      <c r="B54" s="153" t="s">
        <v>1990</v>
      </c>
      <c r="C54" s="36" t="s">
        <v>1991</v>
      </c>
      <c r="D54" s="97" t="s">
        <v>109</v>
      </c>
      <c r="E54" s="22"/>
      <c r="F54" s="38"/>
      <c r="G54" s="25">
        <f t="shared" si="0"/>
        <v>0</v>
      </c>
      <c r="H54" s="41"/>
    </row>
    <row r="55" spans="2:8">
      <c r="B55" s="153"/>
      <c r="C55" s="36"/>
      <c r="D55" s="97"/>
      <c r="E55" s="22"/>
      <c r="F55" s="38"/>
      <c r="G55" s="25"/>
      <c r="H55" s="41"/>
    </row>
    <row r="56" spans="2:8">
      <c r="B56" s="153"/>
      <c r="C56" s="36"/>
      <c r="D56" s="97"/>
      <c r="E56" s="22"/>
      <c r="F56" s="38"/>
      <c r="G56" s="25"/>
      <c r="H56" s="41"/>
    </row>
    <row r="57" spans="2:8">
      <c r="B57" s="153"/>
      <c r="C57" s="36"/>
      <c r="D57" s="97"/>
      <c r="E57" s="22"/>
      <c r="F57" s="38"/>
      <c r="G57" s="25"/>
      <c r="H57" s="41"/>
    </row>
    <row r="58" spans="2:8">
      <c r="B58" s="153"/>
      <c r="C58" s="36"/>
      <c r="D58" s="97"/>
      <c r="E58" s="22"/>
      <c r="F58" s="38"/>
      <c r="G58" s="25"/>
      <c r="H58" s="41"/>
    </row>
    <row r="59" spans="2:8">
      <c r="B59" s="153"/>
      <c r="C59" s="36"/>
      <c r="D59" s="97"/>
      <c r="E59" s="22"/>
      <c r="F59" s="38"/>
      <c r="G59" s="25"/>
      <c r="H59" s="41"/>
    </row>
    <row r="60" spans="2:8">
      <c r="B60" s="153"/>
      <c r="C60" s="36"/>
      <c r="D60" s="97"/>
      <c r="E60" s="22"/>
      <c r="F60" s="38"/>
      <c r="G60" s="25"/>
      <c r="H60" s="41"/>
    </row>
    <row r="61" spans="2:8">
      <c r="B61" s="153"/>
      <c r="C61" s="36"/>
      <c r="D61" s="97"/>
      <c r="E61" s="22"/>
      <c r="F61" s="38"/>
      <c r="G61" s="25"/>
      <c r="H61" s="41"/>
    </row>
    <row r="62" spans="2:8">
      <c r="B62" s="157"/>
      <c r="C62" s="1"/>
      <c r="D62" s="65"/>
      <c r="E62" s="22"/>
      <c r="F62" s="38"/>
      <c r="G62" s="25" t="str">
        <f>IF(D62="","",E62*F62)</f>
        <v/>
      </c>
      <c r="H62" s="41"/>
    </row>
    <row r="63" spans="2:8" s="28" customFormat="1" ht="19.5" customHeight="1">
      <c r="B63" s="151" t="str">
        <f>$B$10</f>
        <v>C7.2</v>
      </c>
      <c r="C63" s="30" t="s">
        <v>80</v>
      </c>
      <c r="D63" s="31"/>
      <c r="E63" s="32"/>
      <c r="F63" s="31"/>
      <c r="G63" s="33">
        <f>SUM(G9:G62)</f>
        <v>0</v>
      </c>
      <c r="H63" s="34"/>
    </row>
    <row r="64" spans="2:8">
      <c r="B64" s="661" t="str">
        <f>Client1</f>
        <v>Province of KwaZulu-Natal</v>
      </c>
      <c r="C64" s="661"/>
      <c r="D64" s="661"/>
      <c r="E64" s="659" t="str">
        <f>"Contract No. "&amp;ContractNo</f>
        <v>Contract No. ZNB02213/0000/00/HOD/INF/23/T</v>
      </c>
      <c r="F64" s="659"/>
      <c r="G64" s="659"/>
    </row>
    <row r="65" spans="2:8">
      <c r="B65" s="661" t="str">
        <f>Client2</f>
        <v>Department of Transport</v>
      </c>
      <c r="C65" s="661"/>
      <c r="D65" s="661"/>
      <c r="E65" s="659"/>
      <c r="F65" s="659"/>
      <c r="G65" s="659"/>
    </row>
    <row r="66" spans="2:8">
      <c r="B66" s="662"/>
      <c r="C66" s="662"/>
      <c r="D66" s="662"/>
      <c r="E66" s="660"/>
      <c r="F66" s="660"/>
      <c r="G66" s="660"/>
    </row>
    <row r="67" spans="2:8">
      <c r="B67" s="670" t="s">
        <v>148</v>
      </c>
      <c r="C67" s="671"/>
      <c r="D67" s="671"/>
      <c r="E67" s="671"/>
      <c r="F67" s="671"/>
      <c r="G67" s="673" t="str">
        <f>$G$4</f>
        <v>CHAPTER C7.2</v>
      </c>
      <c r="H67" s="6"/>
    </row>
    <row r="68" spans="2:8">
      <c r="B68" s="663" t="str">
        <f>ContractDescription</f>
        <v>THE CONSTRUCTION OF MKUZE RIVER BRIDGE NO.3801 AT KM 27+440 ON MAIN ROAD P52-3 IN ZULULAND UNDER EMPANGENI REGION.</v>
      </c>
      <c r="C68" s="664"/>
      <c r="D68" s="664"/>
      <c r="E68" s="664"/>
      <c r="F68" s="664"/>
      <c r="G68" s="659"/>
      <c r="H68" s="8"/>
    </row>
    <row r="69" spans="2:8">
      <c r="B69" s="663"/>
      <c r="C69" s="664"/>
      <c r="D69" s="664"/>
      <c r="E69" s="664"/>
      <c r="F69" s="664"/>
      <c r="G69" s="659"/>
      <c r="H69" s="8"/>
    </row>
    <row r="70" spans="2:8">
      <c r="B70" s="665"/>
      <c r="C70" s="666"/>
      <c r="D70" s="666"/>
      <c r="E70" s="666"/>
      <c r="F70" s="666"/>
      <c r="G70" s="660"/>
      <c r="H70" s="8"/>
    </row>
    <row r="71" spans="2:8" s="9" customFormat="1" ht="24.95" customHeight="1">
      <c r="B71" s="76" t="s">
        <v>49</v>
      </c>
      <c r="C71" s="11" t="s">
        <v>50</v>
      </c>
      <c r="D71" s="11" t="s">
        <v>51</v>
      </c>
      <c r="E71" s="11" t="s">
        <v>53</v>
      </c>
      <c r="F71" s="11" t="s">
        <v>54</v>
      </c>
      <c r="G71" s="11" t="s">
        <v>55</v>
      </c>
      <c r="H71" s="12"/>
    </row>
    <row r="72" spans="2:8" s="28" customFormat="1" ht="19.5" customHeight="1">
      <c r="B72" s="82"/>
      <c r="C72" s="30" t="s">
        <v>149</v>
      </c>
      <c r="D72" s="31"/>
      <c r="E72" s="32"/>
      <c r="F72" s="31"/>
      <c r="G72" s="33">
        <f>G63</f>
        <v>0</v>
      </c>
      <c r="H72" s="34"/>
    </row>
    <row r="73" spans="2:8">
      <c r="B73" s="157"/>
      <c r="C73" s="1"/>
      <c r="D73" s="65"/>
      <c r="E73" s="22"/>
      <c r="F73" s="38"/>
      <c r="G73" s="25"/>
      <c r="H73" s="41"/>
    </row>
    <row r="74" spans="2:8">
      <c r="B74" s="153" t="s">
        <v>1992</v>
      </c>
      <c r="C74" s="36" t="s">
        <v>1869</v>
      </c>
      <c r="D74" s="65"/>
      <c r="E74" s="22"/>
      <c r="F74" s="38"/>
      <c r="G74" s="25" t="str">
        <f t="shared" ref="G74:G90" si="1">IF(D74="","",E74*F74)</f>
        <v/>
      </c>
      <c r="H74" s="41"/>
    </row>
    <row r="75" spans="2:8">
      <c r="B75" s="157"/>
      <c r="C75" s="1"/>
      <c r="D75" s="65"/>
      <c r="E75" s="22"/>
      <c r="F75" s="38"/>
      <c r="G75" s="25" t="str">
        <f t="shared" si="1"/>
        <v/>
      </c>
      <c r="H75" s="41"/>
    </row>
    <row r="76" spans="2:8" ht="14.25">
      <c r="B76" s="153" t="s">
        <v>1993</v>
      </c>
      <c r="C76" s="36" t="s">
        <v>1871</v>
      </c>
      <c r="D76" s="37" t="s">
        <v>93</v>
      </c>
      <c r="E76" s="22"/>
      <c r="F76" s="38"/>
      <c r="G76" s="25">
        <f t="shared" si="1"/>
        <v>0</v>
      </c>
      <c r="H76" s="41"/>
    </row>
    <row r="77" spans="2:8">
      <c r="B77" s="157"/>
      <c r="C77" s="1"/>
      <c r="D77" s="65"/>
      <c r="E77" s="22"/>
      <c r="F77" s="38"/>
      <c r="G77" s="25" t="str">
        <f t="shared" si="1"/>
        <v/>
      </c>
      <c r="H77" s="41"/>
    </row>
    <row r="78" spans="2:8">
      <c r="B78" s="153" t="s">
        <v>1994</v>
      </c>
      <c r="C78" s="36" t="s">
        <v>1995</v>
      </c>
      <c r="D78" s="65"/>
      <c r="E78" s="22"/>
      <c r="F78" s="38"/>
      <c r="G78" s="25" t="str">
        <f t="shared" si="1"/>
        <v/>
      </c>
      <c r="H78" s="41"/>
    </row>
    <row r="79" spans="2:8">
      <c r="B79" s="157"/>
      <c r="C79" s="1"/>
      <c r="D79" s="65"/>
      <c r="E79" s="22"/>
      <c r="F79" s="38"/>
      <c r="G79" s="25" t="str">
        <f t="shared" si="1"/>
        <v/>
      </c>
      <c r="H79" s="41"/>
    </row>
    <row r="80" spans="2:8" ht="14.25">
      <c r="B80" s="157" t="s">
        <v>311</v>
      </c>
      <c r="C80" s="36" t="s">
        <v>1996</v>
      </c>
      <c r="D80" s="37" t="s">
        <v>93</v>
      </c>
      <c r="E80" s="22"/>
      <c r="F80" s="38"/>
      <c r="G80" s="25">
        <f t="shared" si="1"/>
        <v>0</v>
      </c>
      <c r="H80" s="41"/>
    </row>
    <row r="81" spans="2:8">
      <c r="B81" s="157"/>
      <c r="D81" s="65"/>
      <c r="E81" s="22"/>
      <c r="F81" s="38"/>
      <c r="G81" s="25" t="str">
        <f t="shared" si="1"/>
        <v/>
      </c>
      <c r="H81" s="41"/>
    </row>
    <row r="82" spans="2:8" ht="25.5">
      <c r="B82" s="157" t="s">
        <v>1997</v>
      </c>
      <c r="C82" s="783" t="s">
        <v>1879</v>
      </c>
      <c r="D82" s="15" t="s">
        <v>1118</v>
      </c>
      <c r="E82" s="22"/>
      <c r="F82" s="38"/>
      <c r="G82" s="25">
        <f t="shared" si="1"/>
        <v>0</v>
      </c>
      <c r="H82" s="41"/>
    </row>
    <row r="83" spans="2:8">
      <c r="B83" s="157"/>
      <c r="D83" s="22"/>
      <c r="E83" s="22"/>
      <c r="F83" s="38"/>
      <c r="G83" s="25" t="str">
        <f t="shared" si="1"/>
        <v/>
      </c>
      <c r="H83" s="41"/>
    </row>
    <row r="84" spans="2:8">
      <c r="B84" s="157" t="s">
        <v>1998</v>
      </c>
      <c r="C84" s="1" t="s">
        <v>1901</v>
      </c>
      <c r="D84" s="22"/>
      <c r="E84" s="22"/>
      <c r="F84" s="38"/>
      <c r="G84" s="25" t="str">
        <f t="shared" si="1"/>
        <v/>
      </c>
      <c r="H84" s="41"/>
    </row>
    <row r="85" spans="2:8">
      <c r="B85" s="157"/>
      <c r="D85" s="22"/>
      <c r="E85" s="22"/>
      <c r="F85" s="38"/>
      <c r="G85" s="25" t="str">
        <f t="shared" si="1"/>
        <v/>
      </c>
      <c r="H85" s="41"/>
    </row>
    <row r="86" spans="2:8">
      <c r="B86" s="157" t="s">
        <v>1999</v>
      </c>
      <c r="C86" s="1" t="s">
        <v>1903</v>
      </c>
      <c r="D86" s="22" t="s">
        <v>1068</v>
      </c>
      <c r="E86" s="22"/>
      <c r="F86" s="38"/>
      <c r="G86" s="25">
        <f t="shared" si="1"/>
        <v>0</v>
      </c>
      <c r="H86" s="41"/>
    </row>
    <row r="87" spans="2:8">
      <c r="B87" s="157"/>
      <c r="D87" s="22"/>
      <c r="E87" s="22"/>
      <c r="F87" s="38"/>
      <c r="G87" s="25" t="str">
        <f t="shared" si="1"/>
        <v/>
      </c>
      <c r="H87" s="41"/>
    </row>
    <row r="88" spans="2:8">
      <c r="B88" s="157" t="s">
        <v>2000</v>
      </c>
      <c r="C88" s="782" t="s">
        <v>1905</v>
      </c>
      <c r="D88" s="65" t="s">
        <v>1068</v>
      </c>
      <c r="E88" s="22"/>
      <c r="F88" s="38"/>
      <c r="G88" s="25">
        <f t="shared" si="1"/>
        <v>0</v>
      </c>
      <c r="H88" s="41"/>
    </row>
    <row r="89" spans="2:8">
      <c r="B89" s="157"/>
      <c r="C89" s="54"/>
      <c r="D89" s="65"/>
      <c r="E89" s="22"/>
      <c r="F89" s="38"/>
      <c r="G89" s="25" t="str">
        <f t="shared" si="1"/>
        <v/>
      </c>
      <c r="H89" s="41"/>
    </row>
    <row r="90" spans="2:8">
      <c r="B90" s="157" t="s">
        <v>2001</v>
      </c>
      <c r="C90" s="397" t="s">
        <v>1907</v>
      </c>
      <c r="D90" s="22" t="s">
        <v>467</v>
      </c>
      <c r="E90" s="22"/>
      <c r="F90" s="38"/>
      <c r="G90" s="25">
        <f t="shared" si="1"/>
        <v>0</v>
      </c>
      <c r="H90" s="41"/>
    </row>
    <row r="91" spans="2:8">
      <c r="B91" s="157"/>
      <c r="C91" s="36"/>
      <c r="D91" s="22"/>
      <c r="E91" s="22"/>
      <c r="F91" s="38"/>
      <c r="G91" s="25"/>
      <c r="H91" s="41"/>
    </row>
    <row r="92" spans="2:8">
      <c r="B92" s="157"/>
      <c r="C92" s="36"/>
      <c r="D92" s="22"/>
      <c r="E92" s="22"/>
      <c r="F92" s="38"/>
      <c r="G92" s="25"/>
      <c r="H92" s="41"/>
    </row>
    <row r="93" spans="2:8">
      <c r="B93" s="157"/>
      <c r="C93" s="36"/>
      <c r="D93" s="22"/>
      <c r="E93" s="22"/>
      <c r="F93" s="38"/>
      <c r="G93" s="25"/>
      <c r="H93" s="41"/>
    </row>
    <row r="94" spans="2:8">
      <c r="B94" s="157"/>
      <c r="C94" s="36"/>
      <c r="D94" s="22"/>
      <c r="E94" s="22"/>
      <c r="F94" s="38"/>
      <c r="G94" s="25"/>
      <c r="H94" s="41"/>
    </row>
    <row r="95" spans="2:8">
      <c r="B95" s="157"/>
      <c r="C95" s="36"/>
      <c r="D95" s="22"/>
      <c r="E95" s="22"/>
      <c r="F95" s="38"/>
      <c r="G95" s="25"/>
      <c r="H95" s="41"/>
    </row>
    <row r="96" spans="2:8">
      <c r="B96" s="157"/>
      <c r="C96" s="36"/>
      <c r="D96" s="22"/>
      <c r="E96" s="22"/>
      <c r="F96" s="38"/>
      <c r="G96" s="25"/>
      <c r="H96" s="41"/>
    </row>
    <row r="97" spans="2:8">
      <c r="B97" s="157"/>
      <c r="C97" s="36"/>
      <c r="D97" s="22"/>
      <c r="E97" s="22"/>
      <c r="F97" s="38"/>
      <c r="G97" s="25"/>
      <c r="H97" s="41"/>
    </row>
    <row r="98" spans="2:8">
      <c r="B98" s="157"/>
      <c r="C98" s="36"/>
      <c r="D98" s="22"/>
      <c r="E98" s="22"/>
      <c r="F98" s="38"/>
      <c r="G98" s="25"/>
      <c r="H98" s="41"/>
    </row>
    <row r="99" spans="2:8">
      <c r="B99" s="157"/>
      <c r="C99" s="36"/>
      <c r="D99" s="22"/>
      <c r="E99" s="22"/>
      <c r="F99" s="38"/>
      <c r="G99" s="25"/>
      <c r="H99" s="41"/>
    </row>
    <row r="100" spans="2:8">
      <c r="B100" s="157"/>
      <c r="C100" s="36"/>
      <c r="D100" s="22"/>
      <c r="E100" s="22"/>
      <c r="F100" s="38"/>
      <c r="G100" s="25"/>
      <c r="H100" s="41"/>
    </row>
    <row r="101" spans="2:8">
      <c r="B101" s="157"/>
      <c r="C101" s="36"/>
      <c r="D101" s="22"/>
      <c r="E101" s="22"/>
      <c r="F101" s="38"/>
      <c r="G101" s="25"/>
      <c r="H101" s="41"/>
    </row>
    <row r="102" spans="2:8">
      <c r="B102" s="157"/>
      <c r="C102" s="36"/>
      <c r="D102" s="22"/>
      <c r="E102" s="22"/>
      <c r="F102" s="38"/>
      <c r="G102" s="25"/>
      <c r="H102" s="41"/>
    </row>
    <row r="103" spans="2:8">
      <c r="B103" s="157"/>
      <c r="C103" s="36"/>
      <c r="D103" s="22"/>
      <c r="E103" s="22"/>
      <c r="F103" s="38"/>
      <c r="G103" s="25"/>
      <c r="H103" s="41"/>
    </row>
    <row r="104" spans="2:8">
      <c r="B104" s="157"/>
      <c r="C104" s="36"/>
      <c r="D104" s="22"/>
      <c r="E104" s="22"/>
      <c r="F104" s="38"/>
      <c r="G104" s="25"/>
      <c r="H104" s="41"/>
    </row>
    <row r="105" spans="2:8">
      <c r="B105" s="157"/>
      <c r="C105" s="36"/>
      <c r="D105" s="22"/>
      <c r="E105" s="22"/>
      <c r="F105" s="38"/>
      <c r="G105" s="25"/>
      <c r="H105" s="41"/>
    </row>
    <row r="106" spans="2:8">
      <c r="B106" s="157"/>
      <c r="C106" s="36"/>
      <c r="D106" s="22"/>
      <c r="E106" s="22"/>
      <c r="F106" s="38"/>
      <c r="G106" s="25"/>
      <c r="H106" s="41"/>
    </row>
    <row r="107" spans="2:8">
      <c r="B107" s="157"/>
      <c r="C107" s="36"/>
      <c r="D107" s="22"/>
      <c r="E107" s="22"/>
      <c r="F107" s="38"/>
      <c r="G107" s="25"/>
      <c r="H107" s="41"/>
    </row>
    <row r="108" spans="2:8">
      <c r="B108" s="157"/>
      <c r="C108" s="36"/>
      <c r="D108" s="22"/>
      <c r="E108" s="22"/>
      <c r="F108" s="38"/>
      <c r="G108" s="25"/>
      <c r="H108" s="41"/>
    </row>
    <row r="109" spans="2:8">
      <c r="B109" s="157"/>
      <c r="C109" s="36"/>
      <c r="D109" s="22"/>
      <c r="E109" s="22"/>
      <c r="F109" s="38"/>
      <c r="G109" s="25"/>
      <c r="H109" s="41"/>
    </row>
    <row r="110" spans="2:8">
      <c r="B110" s="157"/>
      <c r="C110" s="36"/>
      <c r="D110" s="22"/>
      <c r="E110" s="22"/>
      <c r="F110" s="38"/>
      <c r="G110" s="25"/>
      <c r="H110" s="41"/>
    </row>
    <row r="111" spans="2:8">
      <c r="B111" s="157"/>
      <c r="C111" s="36"/>
      <c r="D111" s="22"/>
      <c r="E111" s="22"/>
      <c r="F111" s="38"/>
      <c r="G111" s="25"/>
      <c r="H111" s="41"/>
    </row>
    <row r="112" spans="2:8">
      <c r="B112" s="157"/>
      <c r="C112" s="36"/>
      <c r="D112" s="22"/>
      <c r="E112" s="22"/>
      <c r="F112" s="38"/>
      <c r="G112" s="25"/>
      <c r="H112" s="41"/>
    </row>
    <row r="113" spans="2:8">
      <c r="B113" s="157"/>
      <c r="C113" s="36"/>
      <c r="D113" s="22"/>
      <c r="E113" s="22"/>
      <c r="F113" s="38"/>
      <c r="G113" s="25"/>
      <c r="H113" s="41"/>
    </row>
    <row r="114" spans="2:8">
      <c r="B114" s="157"/>
      <c r="C114" s="36"/>
      <c r="D114" s="22"/>
      <c r="E114" s="22"/>
      <c r="F114" s="38"/>
      <c r="G114" s="25"/>
      <c r="H114" s="41"/>
    </row>
    <row r="115" spans="2:8">
      <c r="B115" s="157"/>
      <c r="C115" s="36"/>
      <c r="D115" s="22"/>
      <c r="E115" s="22"/>
      <c r="F115" s="38"/>
      <c r="G115" s="25"/>
      <c r="H115" s="41"/>
    </row>
    <row r="116" spans="2:8">
      <c r="B116" s="157"/>
      <c r="C116" s="36"/>
      <c r="D116" s="22"/>
      <c r="E116" s="22"/>
      <c r="F116" s="38"/>
      <c r="G116" s="25"/>
      <c r="H116" s="41"/>
    </row>
    <row r="117" spans="2:8">
      <c r="B117" s="157"/>
      <c r="C117" s="36"/>
      <c r="D117" s="22"/>
      <c r="E117" s="22"/>
      <c r="F117" s="38"/>
      <c r="G117" s="25"/>
      <c r="H117" s="41"/>
    </row>
    <row r="118" spans="2:8">
      <c r="B118" s="157"/>
      <c r="C118" s="36"/>
      <c r="D118" s="22"/>
      <c r="E118" s="22"/>
      <c r="F118" s="38"/>
      <c r="G118" s="25"/>
      <c r="H118" s="41"/>
    </row>
    <row r="119" spans="2:8">
      <c r="B119" s="157"/>
      <c r="C119" s="36"/>
      <c r="D119" s="22"/>
      <c r="E119" s="22"/>
      <c r="F119" s="38"/>
      <c r="G119" s="25"/>
      <c r="H119" s="41"/>
    </row>
    <row r="120" spans="2:8">
      <c r="B120" s="157"/>
      <c r="C120" s="36"/>
      <c r="D120" s="22"/>
      <c r="E120" s="22"/>
      <c r="F120" s="38"/>
      <c r="G120" s="25"/>
      <c r="H120" s="41"/>
    </row>
    <row r="121" spans="2:8">
      <c r="B121" s="157"/>
      <c r="C121" s="36"/>
      <c r="D121" s="22"/>
      <c r="E121" s="22"/>
      <c r="F121" s="38"/>
      <c r="G121" s="25"/>
      <c r="H121" s="41"/>
    </row>
    <row r="122" spans="2:8">
      <c r="B122" s="157"/>
      <c r="C122" s="36"/>
      <c r="D122" s="22"/>
      <c r="E122" s="22"/>
      <c r="F122" s="38"/>
      <c r="G122" s="25"/>
      <c r="H122" s="41"/>
    </row>
    <row r="123" spans="2:8">
      <c r="B123" s="157"/>
      <c r="C123" s="36"/>
      <c r="D123" s="22"/>
      <c r="E123" s="22"/>
      <c r="F123" s="38"/>
      <c r="G123" s="25"/>
      <c r="H123" s="41"/>
    </row>
    <row r="124" spans="2:8">
      <c r="B124" s="157"/>
      <c r="C124" s="36"/>
      <c r="D124" s="22"/>
      <c r="E124" s="22"/>
      <c r="F124" s="38"/>
      <c r="G124" s="25"/>
      <c r="H124" s="41"/>
    </row>
    <row r="125" spans="2:8">
      <c r="B125" s="157"/>
      <c r="C125" s="36"/>
      <c r="D125" s="22"/>
      <c r="E125" s="22"/>
      <c r="F125" s="38"/>
      <c r="G125" s="25"/>
      <c r="H125" s="41"/>
    </row>
    <row r="126" spans="2:8">
      <c r="B126" s="157"/>
      <c r="C126" s="36"/>
      <c r="D126" s="22"/>
      <c r="E126" s="22"/>
      <c r="F126" s="38"/>
      <c r="G126" s="25"/>
      <c r="H126" s="41"/>
    </row>
    <row r="127" spans="2:8" s="28" customFormat="1" ht="24.95" customHeight="1">
      <c r="B127" s="90" t="str">
        <f>$B$10</f>
        <v>C7.2</v>
      </c>
      <c r="C127" s="30" t="s">
        <v>94</v>
      </c>
      <c r="D127" s="31"/>
      <c r="E127" s="32"/>
      <c r="F127" s="31"/>
      <c r="G127" s="33">
        <f>SUM(G72:G126)</f>
        <v>0</v>
      </c>
      <c r="H127" s="34"/>
    </row>
  </sheetData>
  <mergeCells count="11">
    <mergeCell ref="B67:F67"/>
    <mergeCell ref="G67:G70"/>
    <mergeCell ref="B68:F70"/>
    <mergeCell ref="E1:G1"/>
    <mergeCell ref="G4:G7"/>
    <mergeCell ref="B4:F4"/>
    <mergeCell ref="B5:F7"/>
    <mergeCell ref="B64:D64"/>
    <mergeCell ref="E64:G66"/>
    <mergeCell ref="B65:D65"/>
    <mergeCell ref="B66:D6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6">
    <tabColor rgb="FFC00000"/>
  </sheetPr>
  <dimension ref="A1:H131"/>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C7.3</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156"/>
      <c r="C9" s="54"/>
      <c r="D9" s="86"/>
      <c r="E9" s="15"/>
      <c r="F9" s="16"/>
      <c r="G9" s="17" t="str">
        <f>IF(D9="","",E9*F9)</f>
        <v/>
      </c>
      <c r="H9" s="18"/>
    </row>
    <row r="10" spans="2:8" s="53" customFormat="1" ht="25.5">
      <c r="B10" s="74" t="s">
        <v>2002</v>
      </c>
      <c r="C10" s="7" t="s">
        <v>2003</v>
      </c>
      <c r="D10" s="15"/>
      <c r="E10" s="15"/>
      <c r="F10" s="16"/>
      <c r="G10" s="17"/>
      <c r="H10" s="18"/>
    </row>
    <row r="11" spans="2:8" s="53" customFormat="1">
      <c r="B11" s="50"/>
      <c r="C11" s="54"/>
      <c r="D11" s="15"/>
      <c r="E11" s="15"/>
      <c r="F11" s="16"/>
      <c r="G11" s="17"/>
      <c r="H11" s="18"/>
    </row>
    <row r="12" spans="2:8" s="53" customFormat="1">
      <c r="B12" s="183" t="s">
        <v>2004</v>
      </c>
      <c r="C12" s="55" t="s">
        <v>2005</v>
      </c>
      <c r="D12" s="15"/>
      <c r="E12" s="22"/>
      <c r="F12" s="40"/>
      <c r="G12" s="25" t="str">
        <f t="shared" ref="G12:G58" si="0">IF(D12="","",E12*F12)</f>
        <v/>
      </c>
      <c r="H12" s="41"/>
    </row>
    <row r="13" spans="2:8" s="53" customFormat="1">
      <c r="B13" s="50"/>
      <c r="C13" s="54"/>
      <c r="D13" s="22"/>
      <c r="E13" s="22"/>
      <c r="F13" s="40"/>
      <c r="G13" s="25" t="str">
        <f t="shared" si="0"/>
        <v/>
      </c>
      <c r="H13" s="41"/>
    </row>
    <row r="14" spans="2:8" s="53" customFormat="1" ht="14.25">
      <c r="B14" s="183" t="s">
        <v>2006</v>
      </c>
      <c r="C14" s="55" t="s">
        <v>2007</v>
      </c>
      <c r="D14" s="22" t="s">
        <v>381</v>
      </c>
      <c r="E14" s="22"/>
      <c r="F14" s="40"/>
      <c r="G14" s="25">
        <f t="shared" si="0"/>
        <v>0</v>
      </c>
      <c r="H14" s="41"/>
    </row>
    <row r="15" spans="2:8" s="53" customFormat="1">
      <c r="B15" s="50"/>
      <c r="C15" s="54"/>
      <c r="D15" s="22"/>
      <c r="E15" s="22"/>
      <c r="F15" s="40"/>
      <c r="G15" s="25" t="str">
        <f t="shared" si="0"/>
        <v/>
      </c>
      <c r="H15" s="41"/>
    </row>
    <row r="16" spans="2:8" s="53" customFormat="1" ht="14.25">
      <c r="B16" s="50" t="s">
        <v>2008</v>
      </c>
      <c r="C16" s="58" t="s">
        <v>1097</v>
      </c>
      <c r="D16" s="22" t="s">
        <v>381</v>
      </c>
      <c r="E16" s="23"/>
      <c r="F16" s="24"/>
      <c r="G16" s="25">
        <f t="shared" si="0"/>
        <v>0</v>
      </c>
      <c r="H16" s="42"/>
    </row>
    <row r="17" spans="2:8" s="53" customFormat="1">
      <c r="B17" s="50"/>
      <c r="C17" s="54"/>
      <c r="D17" s="22"/>
      <c r="E17" s="23"/>
      <c r="F17" s="24"/>
      <c r="G17" s="25" t="str">
        <f t="shared" si="0"/>
        <v/>
      </c>
      <c r="H17" s="42"/>
    </row>
    <row r="18" spans="2:8" s="53" customFormat="1" ht="14.25">
      <c r="B18" s="183" t="s">
        <v>2009</v>
      </c>
      <c r="C18" s="55" t="s">
        <v>2010</v>
      </c>
      <c r="D18" s="22" t="s">
        <v>381</v>
      </c>
      <c r="E18" s="23"/>
      <c r="F18" s="24"/>
      <c r="G18" s="25">
        <f t="shared" si="0"/>
        <v>0</v>
      </c>
      <c r="H18" s="42"/>
    </row>
    <row r="19" spans="2:8" s="53" customFormat="1">
      <c r="B19" s="50"/>
      <c r="C19" s="54"/>
      <c r="D19" s="22"/>
      <c r="E19" s="23"/>
      <c r="F19" s="40"/>
      <c r="G19" s="25" t="str">
        <f t="shared" si="0"/>
        <v/>
      </c>
      <c r="H19" s="41"/>
    </row>
    <row r="20" spans="2:8" s="53" customFormat="1" ht="25.5">
      <c r="B20" s="50" t="s">
        <v>2011</v>
      </c>
      <c r="C20" s="55" t="s">
        <v>2012</v>
      </c>
      <c r="D20" s="22" t="s">
        <v>381</v>
      </c>
      <c r="E20" s="23"/>
      <c r="F20" s="43"/>
      <c r="G20" s="25">
        <f t="shared" si="0"/>
        <v>0</v>
      </c>
      <c r="H20" s="41"/>
    </row>
    <row r="21" spans="2:8" s="53" customFormat="1">
      <c r="B21" s="50"/>
      <c r="C21" s="54"/>
      <c r="D21" s="22"/>
      <c r="E21" s="23"/>
      <c r="F21" s="40"/>
      <c r="G21" s="25" t="str">
        <f t="shared" si="0"/>
        <v/>
      </c>
      <c r="H21" s="44"/>
    </row>
    <row r="22" spans="2:8" s="53" customFormat="1">
      <c r="B22" s="183" t="s">
        <v>2013</v>
      </c>
      <c r="C22" s="55" t="s">
        <v>2014</v>
      </c>
      <c r="D22" s="15"/>
      <c r="E22" s="23"/>
      <c r="F22" s="40"/>
      <c r="G22" s="25" t="str">
        <f t="shared" si="0"/>
        <v/>
      </c>
      <c r="H22" s="57"/>
    </row>
    <row r="23" spans="2:8" s="53" customFormat="1">
      <c r="B23" s="50"/>
      <c r="C23" s="54"/>
      <c r="D23" s="22"/>
      <c r="E23" s="23"/>
      <c r="F23" s="40"/>
      <c r="G23" s="25" t="str">
        <f t="shared" si="0"/>
        <v/>
      </c>
      <c r="H23" s="57"/>
    </row>
    <row r="24" spans="2:8" s="53" customFormat="1">
      <c r="B24" s="183" t="s">
        <v>2015</v>
      </c>
      <c r="C24" s="58" t="s">
        <v>2016</v>
      </c>
      <c r="D24" s="15" t="s">
        <v>109</v>
      </c>
      <c r="E24" s="23"/>
      <c r="F24" s="38"/>
      <c r="G24" s="25">
        <f t="shared" si="0"/>
        <v>0</v>
      </c>
      <c r="H24" s="57"/>
    </row>
    <row r="25" spans="2:8" s="53" customFormat="1">
      <c r="B25" s="50"/>
      <c r="C25" s="54"/>
      <c r="D25" s="22"/>
      <c r="E25" s="23"/>
      <c r="F25" s="40"/>
      <c r="G25" s="25" t="str">
        <f t="shared" si="0"/>
        <v/>
      </c>
      <c r="H25" s="57"/>
    </row>
    <row r="26" spans="2:8" s="53" customFormat="1">
      <c r="B26" s="50" t="s">
        <v>2017</v>
      </c>
      <c r="C26" s="55" t="s">
        <v>2018</v>
      </c>
      <c r="D26" s="15" t="s">
        <v>109</v>
      </c>
      <c r="E26" s="23"/>
      <c r="F26" s="43"/>
      <c r="G26" s="25">
        <f t="shared" si="0"/>
        <v>0</v>
      </c>
      <c r="H26" s="57"/>
    </row>
    <row r="27" spans="2:8" s="53" customFormat="1">
      <c r="B27" s="50"/>
      <c r="C27" s="54"/>
      <c r="D27" s="22"/>
      <c r="E27" s="23"/>
      <c r="F27" s="40"/>
      <c r="G27" s="25" t="str">
        <f t="shared" si="0"/>
        <v/>
      </c>
      <c r="H27" s="57"/>
    </row>
    <row r="28" spans="2:8" s="53" customFormat="1" ht="25.5">
      <c r="B28" s="183" t="s">
        <v>2019</v>
      </c>
      <c r="C28" s="55" t="s">
        <v>2020</v>
      </c>
      <c r="D28" s="22" t="s">
        <v>93</v>
      </c>
      <c r="E28" s="23"/>
      <c r="F28" s="40"/>
      <c r="G28" s="25">
        <f t="shared" si="0"/>
        <v>0</v>
      </c>
      <c r="H28" s="41"/>
    </row>
    <row r="29" spans="2:8" s="53" customFormat="1">
      <c r="B29" s="50"/>
      <c r="C29" s="54"/>
      <c r="D29" s="22"/>
      <c r="E29" s="23"/>
      <c r="F29" s="40"/>
      <c r="G29" s="25" t="str">
        <f t="shared" si="0"/>
        <v/>
      </c>
      <c r="H29" s="41"/>
    </row>
    <row r="30" spans="2:8" s="53" customFormat="1" ht="14.25">
      <c r="B30" s="183" t="s">
        <v>2021</v>
      </c>
      <c r="C30" s="55" t="s">
        <v>2022</v>
      </c>
      <c r="D30" s="22" t="s">
        <v>381</v>
      </c>
      <c r="E30" s="23"/>
      <c r="F30" s="38"/>
      <c r="G30" s="25">
        <f t="shared" si="0"/>
        <v>0</v>
      </c>
      <c r="H30" s="42"/>
    </row>
    <row r="31" spans="2:8" s="53" customFormat="1">
      <c r="B31" s="50"/>
      <c r="C31" s="54"/>
      <c r="D31" s="15"/>
      <c r="E31" s="26"/>
      <c r="F31" s="27"/>
      <c r="G31" s="25" t="str">
        <f t="shared" si="0"/>
        <v/>
      </c>
      <c r="H31" s="18"/>
    </row>
    <row r="32" spans="2:8" s="58" customFormat="1">
      <c r="B32" s="183" t="s">
        <v>2023</v>
      </c>
      <c r="C32" s="55" t="s">
        <v>2024</v>
      </c>
      <c r="D32" s="22" t="s">
        <v>109</v>
      </c>
      <c r="E32" s="26"/>
      <c r="F32" s="27"/>
      <c r="G32" s="25">
        <f t="shared" si="0"/>
        <v>0</v>
      </c>
      <c r="H32" s="18"/>
    </row>
    <row r="33" spans="2:8" s="53" customFormat="1">
      <c r="B33" s="50"/>
      <c r="C33" s="54"/>
      <c r="D33" s="22"/>
      <c r="E33" s="23"/>
      <c r="F33" s="38"/>
      <c r="G33" s="25" t="str">
        <f t="shared" si="0"/>
        <v/>
      </c>
      <c r="H33" s="42"/>
    </row>
    <row r="34" spans="2:8" s="53" customFormat="1" ht="25.5">
      <c r="B34" s="183" t="s">
        <v>2025</v>
      </c>
      <c r="C34" s="55" t="s">
        <v>2026</v>
      </c>
      <c r="D34" s="15"/>
      <c r="E34" s="23"/>
      <c r="F34" s="38"/>
      <c r="G34" s="25" t="str">
        <f t="shared" si="0"/>
        <v/>
      </c>
      <c r="H34" s="42"/>
    </row>
    <row r="35" spans="2:8" s="53" customFormat="1">
      <c r="B35" s="50"/>
      <c r="C35" s="54"/>
      <c r="D35" s="22"/>
      <c r="E35" s="23"/>
      <c r="F35" s="47"/>
      <c r="G35" s="25" t="str">
        <f t="shared" si="0"/>
        <v/>
      </c>
      <c r="H35" s="41"/>
    </row>
    <row r="36" spans="2:8" s="53" customFormat="1">
      <c r="B36" s="183" t="s">
        <v>2027</v>
      </c>
      <c r="C36" s="55" t="s">
        <v>2028</v>
      </c>
      <c r="D36" s="15" t="s">
        <v>335</v>
      </c>
      <c r="E36" s="23"/>
      <c r="F36" s="47"/>
      <c r="G36" s="25">
        <f t="shared" si="0"/>
        <v>0</v>
      </c>
      <c r="H36" s="41"/>
    </row>
    <row r="37" spans="2:8" s="53" customFormat="1">
      <c r="B37" s="50"/>
      <c r="C37" s="54"/>
      <c r="D37" s="22"/>
      <c r="E37" s="23"/>
      <c r="F37" s="43"/>
      <c r="G37" s="25" t="str">
        <f t="shared" si="0"/>
        <v/>
      </c>
      <c r="H37" s="41"/>
    </row>
    <row r="38" spans="2:8" s="53" customFormat="1" ht="25.5">
      <c r="B38" s="183" t="s">
        <v>2029</v>
      </c>
      <c r="C38" s="55" t="s">
        <v>2030</v>
      </c>
      <c r="D38" s="15"/>
      <c r="E38" s="23"/>
      <c r="F38" s="43"/>
      <c r="G38" s="25" t="str">
        <f t="shared" si="0"/>
        <v/>
      </c>
      <c r="H38" s="41"/>
    </row>
    <row r="39" spans="2:8" s="53" customFormat="1">
      <c r="B39" s="50"/>
      <c r="C39" s="54"/>
      <c r="D39" s="22"/>
      <c r="E39" s="22"/>
      <c r="F39" s="40"/>
      <c r="G39" s="25" t="str">
        <f t="shared" si="0"/>
        <v/>
      </c>
      <c r="H39" s="41"/>
    </row>
    <row r="40" spans="2:8" s="53" customFormat="1" ht="14.25">
      <c r="B40" s="183" t="s">
        <v>2031</v>
      </c>
      <c r="C40" s="55" t="s">
        <v>2032</v>
      </c>
      <c r="D40" s="22" t="s">
        <v>381</v>
      </c>
      <c r="E40" s="22"/>
      <c r="F40" s="40"/>
      <c r="G40" s="25">
        <f t="shared" si="0"/>
        <v>0</v>
      </c>
      <c r="H40" s="41"/>
    </row>
    <row r="41" spans="2:8" s="53" customFormat="1">
      <c r="B41" s="50"/>
      <c r="C41" s="54"/>
      <c r="D41" s="22"/>
      <c r="E41" s="22"/>
      <c r="F41" s="38"/>
      <c r="G41" s="25" t="str">
        <f t="shared" si="0"/>
        <v/>
      </c>
      <c r="H41" s="41"/>
    </row>
    <row r="42" spans="2:8" s="53" customFormat="1" ht="14.25">
      <c r="B42" s="50" t="s">
        <v>2033</v>
      </c>
      <c r="C42" s="58" t="s">
        <v>796</v>
      </c>
      <c r="D42" s="22" t="s">
        <v>381</v>
      </c>
      <c r="E42" s="22"/>
      <c r="F42" s="38"/>
      <c r="G42" s="25">
        <f t="shared" si="0"/>
        <v>0</v>
      </c>
      <c r="H42" s="41"/>
    </row>
    <row r="43" spans="2:8" s="53" customFormat="1">
      <c r="B43" s="50"/>
      <c r="C43" s="54"/>
      <c r="D43" s="22"/>
      <c r="E43" s="22"/>
      <c r="F43" s="38"/>
      <c r="G43" s="25" t="str">
        <f t="shared" si="0"/>
        <v/>
      </c>
      <c r="H43" s="41"/>
    </row>
    <row r="44" spans="2:8" s="53" customFormat="1" ht="14.25">
      <c r="B44" s="183" t="s">
        <v>2034</v>
      </c>
      <c r="C44" s="55" t="s">
        <v>802</v>
      </c>
      <c r="D44" s="22" t="s">
        <v>381</v>
      </c>
      <c r="E44" s="22"/>
      <c r="F44" s="38"/>
      <c r="G44" s="25">
        <f t="shared" si="0"/>
        <v>0</v>
      </c>
      <c r="H44" s="41"/>
    </row>
    <row r="45" spans="2:8" s="53" customFormat="1">
      <c r="B45" s="50"/>
      <c r="C45" s="54"/>
      <c r="D45" s="22"/>
      <c r="E45" s="22"/>
      <c r="F45" s="38"/>
      <c r="G45" s="25" t="str">
        <f t="shared" si="0"/>
        <v/>
      </c>
      <c r="H45" s="41"/>
    </row>
    <row r="46" spans="2:8" s="53" customFormat="1" ht="25.5">
      <c r="B46" s="183" t="s">
        <v>2035</v>
      </c>
      <c r="C46" s="58" t="s">
        <v>2036</v>
      </c>
      <c r="D46" s="15"/>
      <c r="E46" s="22"/>
      <c r="F46" s="38"/>
      <c r="G46" s="25" t="str">
        <f t="shared" si="0"/>
        <v/>
      </c>
      <c r="H46" s="41"/>
    </row>
    <row r="47" spans="2:8" s="53" customFormat="1">
      <c r="B47" s="183"/>
      <c r="C47" s="58"/>
      <c r="D47" s="15"/>
      <c r="E47" s="22"/>
      <c r="F47" s="38"/>
      <c r="G47" s="25" t="str">
        <f t="shared" si="0"/>
        <v/>
      </c>
      <c r="H47" s="41"/>
    </row>
    <row r="48" spans="2:8" s="53" customFormat="1" ht="14.25">
      <c r="B48" s="183" t="s">
        <v>2037</v>
      </c>
      <c r="C48" s="58" t="s">
        <v>2038</v>
      </c>
      <c r="D48" s="22" t="s">
        <v>93</v>
      </c>
      <c r="E48" s="22"/>
      <c r="F48" s="38"/>
      <c r="G48" s="25">
        <f t="shared" si="0"/>
        <v>0</v>
      </c>
      <c r="H48" s="41"/>
    </row>
    <row r="49" spans="1:8" s="53" customFormat="1">
      <c r="B49" s="183"/>
      <c r="C49" s="58"/>
      <c r="D49" s="22"/>
      <c r="E49" s="22"/>
      <c r="F49" s="38"/>
      <c r="G49" s="25" t="str">
        <f t="shared" si="0"/>
        <v/>
      </c>
      <c r="H49" s="41"/>
    </row>
    <row r="50" spans="1:8" s="53" customFormat="1" ht="25.5">
      <c r="B50" s="183" t="s">
        <v>2039</v>
      </c>
      <c r="C50" s="58" t="s">
        <v>2040</v>
      </c>
      <c r="D50" s="22" t="s">
        <v>93</v>
      </c>
      <c r="E50" s="22"/>
      <c r="F50" s="38"/>
      <c r="G50" s="25">
        <f t="shared" si="0"/>
        <v>0</v>
      </c>
      <c r="H50" s="41"/>
    </row>
    <row r="51" spans="1:8" s="53" customFormat="1">
      <c r="B51" s="183"/>
      <c r="C51" s="58"/>
      <c r="D51" s="15"/>
      <c r="E51" s="22"/>
      <c r="F51" s="38"/>
      <c r="G51" s="25" t="str">
        <f t="shared" si="0"/>
        <v/>
      </c>
      <c r="H51" s="41"/>
    </row>
    <row r="52" spans="1:8" s="53" customFormat="1" ht="25.5">
      <c r="B52" s="183" t="s">
        <v>2041</v>
      </c>
      <c r="C52" s="58" t="s">
        <v>2042</v>
      </c>
      <c r="D52" s="22" t="s">
        <v>93</v>
      </c>
      <c r="E52" s="22"/>
      <c r="F52" s="48"/>
      <c r="G52" s="25">
        <f t="shared" si="0"/>
        <v>0</v>
      </c>
      <c r="H52" s="41"/>
    </row>
    <row r="53" spans="1:8" s="53" customFormat="1">
      <c r="B53" s="183"/>
      <c r="C53" s="58"/>
      <c r="D53" s="22"/>
      <c r="E53" s="22"/>
      <c r="F53" s="48"/>
      <c r="G53" s="25" t="str">
        <f t="shared" si="0"/>
        <v/>
      </c>
      <c r="H53" s="41"/>
    </row>
    <row r="54" spans="1:8" s="53" customFormat="1" ht="38.25">
      <c r="B54" s="183" t="s">
        <v>2043</v>
      </c>
      <c r="C54" s="58" t="s">
        <v>2044</v>
      </c>
      <c r="D54" s="22" t="s">
        <v>93</v>
      </c>
      <c r="E54" s="22"/>
      <c r="F54" s="48"/>
      <c r="G54" s="25">
        <f t="shared" si="0"/>
        <v>0</v>
      </c>
      <c r="H54" s="41"/>
    </row>
    <row r="55" spans="1:8" s="53" customFormat="1">
      <c r="B55" s="183"/>
      <c r="C55" s="58"/>
      <c r="D55" s="15"/>
      <c r="E55" s="22"/>
      <c r="F55" s="48"/>
      <c r="G55" s="25" t="str">
        <f t="shared" si="0"/>
        <v/>
      </c>
      <c r="H55" s="41"/>
    </row>
    <row r="56" spans="1:8" s="53" customFormat="1" ht="25.5">
      <c r="B56" s="183" t="s">
        <v>2045</v>
      </c>
      <c r="C56" s="58" t="s">
        <v>2046</v>
      </c>
      <c r="D56" s="22" t="s">
        <v>1068</v>
      </c>
      <c r="E56" s="22"/>
      <c r="F56" s="38"/>
      <c r="G56" s="25">
        <f t="shared" si="0"/>
        <v>0</v>
      </c>
      <c r="H56" s="41"/>
    </row>
    <row r="57" spans="1:8" s="53" customFormat="1">
      <c r="B57" s="183"/>
      <c r="C57" s="58"/>
      <c r="D57" s="22"/>
      <c r="E57" s="22"/>
      <c r="F57" s="38"/>
      <c r="G57" s="25" t="str">
        <f t="shared" si="0"/>
        <v/>
      </c>
      <c r="H57" s="41"/>
    </row>
    <row r="58" spans="1:8" s="53" customFormat="1" ht="25.5">
      <c r="A58" s="59"/>
      <c r="B58" s="183" t="s">
        <v>2047</v>
      </c>
      <c r="C58" s="58" t="s">
        <v>2048</v>
      </c>
      <c r="D58" s="22" t="s">
        <v>381</v>
      </c>
      <c r="E58" s="22"/>
      <c r="F58" s="38"/>
      <c r="G58" s="25">
        <f t="shared" si="0"/>
        <v>0</v>
      </c>
      <c r="H58" s="41"/>
    </row>
    <row r="59" spans="1:8" s="53" customFormat="1">
      <c r="A59" s="59"/>
      <c r="B59" s="183"/>
      <c r="C59" s="58"/>
      <c r="D59" s="22"/>
      <c r="E59" s="22"/>
      <c r="F59" s="38"/>
      <c r="G59" s="25"/>
      <c r="H59" s="41"/>
    </row>
    <row r="60" spans="1:8" s="53" customFormat="1">
      <c r="A60" s="59"/>
      <c r="B60" s="183"/>
      <c r="C60" s="58"/>
      <c r="D60" s="22"/>
      <c r="E60" s="22"/>
      <c r="F60" s="38"/>
      <c r="G60" s="25"/>
      <c r="H60" s="41"/>
    </row>
    <row r="61" spans="1:8" s="53" customFormat="1">
      <c r="A61" s="59"/>
      <c r="B61" s="183"/>
      <c r="C61" s="58"/>
      <c r="D61" s="22"/>
      <c r="E61" s="22"/>
      <c r="F61" s="38"/>
      <c r="G61" s="25"/>
      <c r="H61" s="41"/>
    </row>
    <row r="62" spans="1:8" s="53" customFormat="1">
      <c r="A62" s="59"/>
      <c r="B62" s="183"/>
      <c r="C62" s="58"/>
      <c r="D62" s="22"/>
      <c r="E62" s="22"/>
      <c r="F62" s="38"/>
      <c r="G62" s="25"/>
      <c r="H62" s="41"/>
    </row>
    <row r="63" spans="1:8" s="53" customFormat="1">
      <c r="A63" s="59"/>
      <c r="B63" s="183"/>
      <c r="C63" s="58"/>
      <c r="D63" s="22"/>
      <c r="E63" s="22"/>
      <c r="F63" s="38"/>
      <c r="G63" s="25"/>
      <c r="H63" s="41"/>
    </row>
    <row r="64" spans="1:8" s="53" customFormat="1">
      <c r="A64" s="59"/>
      <c r="B64" s="183"/>
      <c r="C64" s="58"/>
      <c r="D64" s="22"/>
      <c r="E64" s="22"/>
      <c r="F64" s="38"/>
      <c r="G64" s="25"/>
      <c r="H64" s="41"/>
    </row>
    <row r="65" spans="2:8" s="53" customFormat="1">
      <c r="B65" s="50"/>
      <c r="C65" s="54"/>
      <c r="D65" s="22"/>
      <c r="E65" s="22"/>
      <c r="F65" s="38"/>
      <c r="G65" s="25" t="str">
        <f>IF(D65="","",E65*F65)</f>
        <v/>
      </c>
      <c r="H65" s="41"/>
    </row>
    <row r="66" spans="2:8" s="28" customFormat="1" ht="19.5" customHeight="1">
      <c r="B66" s="151" t="str">
        <f>$B$10</f>
        <v>C7.3</v>
      </c>
      <c r="C66" s="30" t="s">
        <v>80</v>
      </c>
      <c r="D66" s="31"/>
      <c r="E66" s="32"/>
      <c r="F66" s="31"/>
      <c r="G66" s="33">
        <f>SUM(G9:G65)</f>
        <v>0</v>
      </c>
      <c r="H66" s="34"/>
    </row>
    <row r="67" spans="2:8">
      <c r="B67" s="661" t="str">
        <f>Client1</f>
        <v>Province of KwaZulu-Natal</v>
      </c>
      <c r="C67" s="661"/>
      <c r="D67" s="661"/>
      <c r="E67" s="659" t="str">
        <f>"Contract No. "&amp;ContractNo</f>
        <v>Contract No. ZNB02213/0000/00/HOD/INF/23/T</v>
      </c>
      <c r="F67" s="659"/>
      <c r="G67" s="659"/>
    </row>
    <row r="68" spans="2:8">
      <c r="B68" s="661" t="str">
        <f>Client2</f>
        <v>Department of Transport</v>
      </c>
      <c r="C68" s="661"/>
      <c r="D68" s="661"/>
      <c r="E68" s="659"/>
      <c r="F68" s="659"/>
      <c r="G68" s="659"/>
    </row>
    <row r="69" spans="2:8">
      <c r="B69" s="662"/>
      <c r="C69" s="662"/>
      <c r="D69" s="662"/>
      <c r="E69" s="660"/>
      <c r="F69" s="660"/>
      <c r="G69" s="660"/>
    </row>
    <row r="70" spans="2:8">
      <c r="B70" s="670" t="s">
        <v>148</v>
      </c>
      <c r="C70" s="671"/>
      <c r="D70" s="671"/>
      <c r="E70" s="671"/>
      <c r="F70" s="671"/>
      <c r="G70" s="673" t="str">
        <f>$G$4</f>
        <v>CHAPTER C7.3</v>
      </c>
      <c r="H70" s="6"/>
    </row>
    <row r="71" spans="2:8">
      <c r="B71" s="663" t="str">
        <f>ContractDescription</f>
        <v>THE CONSTRUCTION OF MKUZE RIVER BRIDGE NO.3801 AT KM 27+440 ON MAIN ROAD P52-3 IN ZULULAND UNDER EMPANGENI REGION.</v>
      </c>
      <c r="C71" s="664"/>
      <c r="D71" s="664"/>
      <c r="E71" s="664"/>
      <c r="F71" s="664"/>
      <c r="G71" s="659"/>
      <c r="H71" s="8"/>
    </row>
    <row r="72" spans="2:8">
      <c r="B72" s="663"/>
      <c r="C72" s="664"/>
      <c r="D72" s="664"/>
      <c r="E72" s="664"/>
      <c r="F72" s="664"/>
      <c r="G72" s="659"/>
      <c r="H72" s="8"/>
    </row>
    <row r="73" spans="2:8">
      <c r="B73" s="665"/>
      <c r="C73" s="666"/>
      <c r="D73" s="666"/>
      <c r="E73" s="666"/>
      <c r="F73" s="666"/>
      <c r="G73" s="660"/>
      <c r="H73" s="8"/>
    </row>
    <row r="74" spans="2:8" s="9" customFormat="1" ht="24.95" customHeight="1">
      <c r="B74" s="76" t="s">
        <v>49</v>
      </c>
      <c r="C74" s="11" t="s">
        <v>50</v>
      </c>
      <c r="D74" s="11" t="s">
        <v>51</v>
      </c>
      <c r="E74" s="11" t="s">
        <v>53</v>
      </c>
      <c r="F74" s="11" t="s">
        <v>54</v>
      </c>
      <c r="G74" s="11" t="s">
        <v>55</v>
      </c>
      <c r="H74" s="12"/>
    </row>
    <row r="75" spans="2:8" s="28" customFormat="1" ht="19.5" customHeight="1">
      <c r="B75" s="82"/>
      <c r="C75" s="30" t="s">
        <v>149</v>
      </c>
      <c r="D75" s="31"/>
      <c r="E75" s="32"/>
      <c r="F75" s="31"/>
      <c r="G75" s="33">
        <f>G66</f>
        <v>0</v>
      </c>
      <c r="H75" s="34"/>
    </row>
    <row r="76" spans="2:8" s="53" customFormat="1">
      <c r="B76" s="183"/>
      <c r="C76" s="58"/>
      <c r="D76" s="22"/>
      <c r="E76" s="22"/>
      <c r="F76" s="38"/>
      <c r="G76" s="25" t="str">
        <f t="shared" ref="G76:G103" si="1">IF(D76="","",E76*F76)</f>
        <v/>
      </c>
      <c r="H76" s="41"/>
    </row>
    <row r="77" spans="2:8" s="53" customFormat="1" ht="25.5">
      <c r="B77" s="50" t="s">
        <v>2049</v>
      </c>
      <c r="C77" s="58" t="s">
        <v>2050</v>
      </c>
      <c r="D77" s="22"/>
      <c r="E77" s="22"/>
      <c r="F77" s="38"/>
      <c r="G77" s="25" t="str">
        <f t="shared" si="1"/>
        <v/>
      </c>
      <c r="H77" s="41"/>
    </row>
    <row r="78" spans="2:8" s="53" customFormat="1">
      <c r="B78" s="89"/>
      <c r="C78" s="58"/>
      <c r="D78" s="15"/>
      <c r="E78" s="22"/>
      <c r="F78" s="38"/>
      <c r="G78" s="25" t="str">
        <f t="shared" si="1"/>
        <v/>
      </c>
      <c r="H78" s="41"/>
    </row>
    <row r="79" spans="2:8" s="53" customFormat="1" ht="25.5">
      <c r="B79" s="50" t="s">
        <v>2051</v>
      </c>
      <c r="C79" s="58" t="s">
        <v>2052</v>
      </c>
      <c r="D79" s="22" t="s">
        <v>93</v>
      </c>
      <c r="E79" s="22"/>
      <c r="F79" s="38"/>
      <c r="G79" s="25">
        <f t="shared" si="1"/>
        <v>0</v>
      </c>
      <c r="H79" s="57"/>
    </row>
    <row r="80" spans="2:8" s="53" customFormat="1">
      <c r="B80" s="89"/>
      <c r="C80" s="58"/>
      <c r="D80" s="15"/>
      <c r="E80" s="22"/>
      <c r="F80" s="38"/>
      <c r="G80" s="25" t="str">
        <f t="shared" si="1"/>
        <v/>
      </c>
      <c r="H80" s="41"/>
    </row>
    <row r="81" spans="2:8" s="53" customFormat="1" ht="25.5">
      <c r="B81" s="183" t="s">
        <v>2053</v>
      </c>
      <c r="C81" s="55" t="s">
        <v>2054</v>
      </c>
      <c r="D81" s="22" t="s">
        <v>93</v>
      </c>
      <c r="E81" s="22"/>
      <c r="F81" s="38"/>
      <c r="G81" s="25">
        <f t="shared" si="1"/>
        <v>0</v>
      </c>
      <c r="H81" s="57"/>
    </row>
    <row r="82" spans="2:8" s="53" customFormat="1">
      <c r="B82" s="89"/>
      <c r="C82" s="54"/>
      <c r="D82" s="22"/>
      <c r="E82" s="22"/>
      <c r="F82" s="38"/>
      <c r="G82" s="25" t="str">
        <f t="shared" si="1"/>
        <v/>
      </c>
      <c r="H82" s="41"/>
    </row>
    <row r="83" spans="2:8" s="53" customFormat="1">
      <c r="B83" s="50" t="s">
        <v>2055</v>
      </c>
      <c r="C83" s="58" t="s">
        <v>1987</v>
      </c>
      <c r="D83" s="22"/>
      <c r="E83" s="22"/>
      <c r="F83" s="38"/>
      <c r="G83" s="25" t="str">
        <f t="shared" si="1"/>
        <v/>
      </c>
      <c r="H83" s="41"/>
    </row>
    <row r="84" spans="2:8" s="53" customFormat="1">
      <c r="B84" s="89"/>
      <c r="C84" s="58"/>
      <c r="D84" s="15"/>
      <c r="E84" s="22"/>
      <c r="F84" s="38"/>
      <c r="G84" s="25" t="str">
        <f t="shared" si="1"/>
        <v/>
      </c>
      <c r="H84" s="41"/>
    </row>
    <row r="85" spans="2:8" s="53" customFormat="1">
      <c r="B85" s="50" t="s">
        <v>2056</v>
      </c>
      <c r="C85" s="58" t="s">
        <v>1989</v>
      </c>
      <c r="D85" s="22" t="s">
        <v>109</v>
      </c>
      <c r="E85" s="22"/>
      <c r="F85" s="38"/>
      <c r="G85" s="25">
        <f t="shared" si="1"/>
        <v>0</v>
      </c>
      <c r="H85" s="41"/>
    </row>
    <row r="86" spans="2:8" s="53" customFormat="1">
      <c r="B86" s="50"/>
      <c r="C86" s="54"/>
      <c r="D86" s="22"/>
      <c r="E86" s="22"/>
      <c r="F86" s="38"/>
      <c r="G86" s="25" t="str">
        <f t="shared" si="1"/>
        <v/>
      </c>
      <c r="H86" s="41"/>
    </row>
    <row r="87" spans="2:8" s="53" customFormat="1">
      <c r="B87" s="183" t="s">
        <v>2057</v>
      </c>
      <c r="C87" s="55" t="s">
        <v>1991</v>
      </c>
      <c r="D87" s="22" t="s">
        <v>109</v>
      </c>
      <c r="E87" s="22"/>
      <c r="F87" s="38"/>
      <c r="G87" s="25">
        <f t="shared" si="1"/>
        <v>0</v>
      </c>
      <c r="H87" s="41"/>
    </row>
    <row r="88" spans="2:8" s="53" customFormat="1">
      <c r="B88" s="89"/>
      <c r="C88" s="54"/>
      <c r="D88" s="22"/>
      <c r="E88" s="22"/>
      <c r="F88" s="38"/>
      <c r="G88" s="25" t="str">
        <f t="shared" si="1"/>
        <v/>
      </c>
      <c r="H88" s="41"/>
    </row>
    <row r="89" spans="2:8" s="53" customFormat="1">
      <c r="B89" s="50" t="s">
        <v>2058</v>
      </c>
      <c r="C89" s="55" t="s">
        <v>1869</v>
      </c>
      <c r="D89" s="22"/>
      <c r="E89" s="22"/>
      <c r="F89" s="38"/>
      <c r="G89" s="25" t="str">
        <f t="shared" si="1"/>
        <v/>
      </c>
      <c r="H89" s="41"/>
    </row>
    <row r="90" spans="2:8" s="53" customFormat="1">
      <c r="B90" s="89"/>
      <c r="C90" s="55"/>
      <c r="D90" s="15"/>
      <c r="E90" s="22"/>
      <c r="F90" s="38"/>
      <c r="G90" s="25" t="str">
        <f t="shared" si="1"/>
        <v/>
      </c>
      <c r="H90" s="41"/>
    </row>
    <row r="91" spans="2:8" s="53" customFormat="1" ht="25.5">
      <c r="B91" s="50" t="s">
        <v>2059</v>
      </c>
      <c r="C91" s="55" t="s">
        <v>2060</v>
      </c>
      <c r="D91" s="22" t="s">
        <v>93</v>
      </c>
      <c r="E91" s="22"/>
      <c r="F91" s="38"/>
      <c r="G91" s="25">
        <f t="shared" si="1"/>
        <v>0</v>
      </c>
      <c r="H91" s="41"/>
    </row>
    <row r="92" spans="2:8" s="53" customFormat="1">
      <c r="B92" s="50"/>
      <c r="C92" s="54"/>
      <c r="D92" s="22"/>
      <c r="E92" s="22"/>
      <c r="F92" s="38"/>
      <c r="G92" s="25" t="str">
        <f t="shared" si="1"/>
        <v/>
      </c>
      <c r="H92" s="41"/>
    </row>
    <row r="93" spans="2:8" s="53" customFormat="1" ht="14.25">
      <c r="B93" s="50" t="s">
        <v>2061</v>
      </c>
      <c r="C93" s="55" t="s">
        <v>1995</v>
      </c>
      <c r="D93" s="22" t="s">
        <v>93</v>
      </c>
      <c r="E93" s="22"/>
      <c r="F93" s="38"/>
      <c r="G93" s="25">
        <f t="shared" si="1"/>
        <v>0</v>
      </c>
      <c r="H93" s="41"/>
    </row>
    <row r="94" spans="2:8" s="53" customFormat="1">
      <c r="B94" s="89"/>
      <c r="C94" s="54"/>
      <c r="D94" s="22"/>
      <c r="E94" s="22"/>
      <c r="F94" s="38"/>
      <c r="G94" s="25" t="str">
        <f t="shared" si="1"/>
        <v/>
      </c>
      <c r="H94" s="41"/>
    </row>
    <row r="95" spans="2:8" s="53" customFormat="1" ht="25.5">
      <c r="B95" s="50" t="s">
        <v>2062</v>
      </c>
      <c r="C95" s="55" t="s">
        <v>1879</v>
      </c>
      <c r="D95" s="15" t="s">
        <v>1118</v>
      </c>
      <c r="E95" s="22"/>
      <c r="F95" s="38"/>
      <c r="G95" s="25">
        <f t="shared" si="1"/>
        <v>0</v>
      </c>
      <c r="H95" s="41"/>
    </row>
    <row r="96" spans="2:8" s="53" customFormat="1">
      <c r="B96" s="89"/>
      <c r="C96" s="54"/>
      <c r="D96" s="22"/>
      <c r="E96" s="22"/>
      <c r="F96" s="38"/>
      <c r="G96" s="25" t="str">
        <f t="shared" si="1"/>
        <v/>
      </c>
      <c r="H96" s="41"/>
    </row>
    <row r="97" spans="2:8" s="53" customFormat="1">
      <c r="B97" s="50" t="s">
        <v>2063</v>
      </c>
      <c r="C97" s="55" t="s">
        <v>1901</v>
      </c>
      <c r="D97" s="21"/>
      <c r="E97" s="22"/>
      <c r="F97" s="38"/>
      <c r="G97" s="25" t="str">
        <f t="shared" si="1"/>
        <v/>
      </c>
      <c r="H97" s="41"/>
    </row>
    <row r="98" spans="2:8" s="53" customFormat="1">
      <c r="B98" s="89"/>
      <c r="C98" s="54"/>
      <c r="D98" s="22"/>
      <c r="E98" s="22"/>
      <c r="F98" s="38"/>
      <c r="G98" s="25" t="str">
        <f t="shared" si="1"/>
        <v/>
      </c>
      <c r="H98" s="41"/>
    </row>
    <row r="99" spans="2:8" s="53" customFormat="1">
      <c r="B99" s="50" t="s">
        <v>2064</v>
      </c>
      <c r="C99" s="55" t="s">
        <v>1903</v>
      </c>
      <c r="D99" s="21" t="s">
        <v>1068</v>
      </c>
      <c r="E99" s="22"/>
      <c r="F99" s="38"/>
      <c r="G99" s="25">
        <f t="shared" si="1"/>
        <v>0</v>
      </c>
      <c r="H99" s="41"/>
    </row>
    <row r="100" spans="2:8" s="53" customFormat="1">
      <c r="B100" s="89"/>
      <c r="C100" s="54"/>
      <c r="D100" s="22"/>
      <c r="E100" s="22"/>
      <c r="F100" s="38"/>
      <c r="G100" s="25" t="str">
        <f t="shared" si="1"/>
        <v/>
      </c>
      <c r="H100" s="41"/>
    </row>
    <row r="101" spans="2:8" s="53" customFormat="1">
      <c r="B101" s="183" t="s">
        <v>2065</v>
      </c>
      <c r="C101" s="58" t="s">
        <v>1905</v>
      </c>
      <c r="D101" s="15" t="s">
        <v>1068</v>
      </c>
      <c r="E101" s="22"/>
      <c r="F101" s="38"/>
      <c r="G101" s="25">
        <f t="shared" si="1"/>
        <v>0</v>
      </c>
      <c r="H101" s="41"/>
    </row>
    <row r="102" spans="2:8" s="53" customFormat="1">
      <c r="B102" s="89"/>
      <c r="D102" s="15"/>
      <c r="E102" s="22"/>
      <c r="F102" s="38"/>
      <c r="G102" s="25" t="str">
        <f t="shared" si="1"/>
        <v/>
      </c>
      <c r="H102" s="41"/>
    </row>
    <row r="103" spans="2:8" s="53" customFormat="1" ht="25.5">
      <c r="B103" s="89" t="s">
        <v>2066</v>
      </c>
      <c r="C103" s="53" t="s">
        <v>2067</v>
      </c>
      <c r="D103" s="22" t="s">
        <v>93</v>
      </c>
      <c r="E103" s="22"/>
      <c r="F103" s="38"/>
      <c r="G103" s="25">
        <f t="shared" si="1"/>
        <v>0</v>
      </c>
      <c r="H103" s="41"/>
    </row>
    <row r="104" spans="2:8">
      <c r="B104" s="157"/>
      <c r="C104" s="53"/>
      <c r="D104" s="37"/>
      <c r="E104" s="22"/>
      <c r="F104" s="38"/>
      <c r="G104" s="25"/>
      <c r="H104" s="41"/>
    </row>
    <row r="105" spans="2:8">
      <c r="B105" s="157"/>
      <c r="C105" s="53"/>
      <c r="D105" s="37"/>
      <c r="E105" s="22"/>
      <c r="F105" s="38"/>
      <c r="G105" s="25"/>
      <c r="H105" s="41"/>
    </row>
    <row r="106" spans="2:8">
      <c r="B106" s="157"/>
      <c r="C106" s="53"/>
      <c r="D106" s="37"/>
      <c r="E106" s="22"/>
      <c r="F106" s="38"/>
      <c r="G106" s="25"/>
      <c r="H106" s="41"/>
    </row>
    <row r="107" spans="2:8">
      <c r="B107" s="157"/>
      <c r="C107" s="53"/>
      <c r="D107" s="37"/>
      <c r="E107" s="22"/>
      <c r="F107" s="38"/>
      <c r="G107" s="25"/>
      <c r="H107" s="41"/>
    </row>
    <row r="108" spans="2:8">
      <c r="B108" s="157"/>
      <c r="C108" s="53"/>
      <c r="D108" s="37"/>
      <c r="E108" s="22"/>
      <c r="F108" s="38"/>
      <c r="G108" s="25"/>
      <c r="H108" s="41"/>
    </row>
    <row r="109" spans="2:8">
      <c r="B109" s="157"/>
      <c r="C109" s="53"/>
      <c r="D109" s="37"/>
      <c r="E109" s="22"/>
      <c r="F109" s="38"/>
      <c r="G109" s="25"/>
      <c r="H109" s="41"/>
    </row>
    <row r="110" spans="2:8">
      <c r="B110" s="157"/>
      <c r="C110" s="53"/>
      <c r="D110" s="37"/>
      <c r="E110" s="22"/>
      <c r="F110" s="38"/>
      <c r="G110" s="25"/>
      <c r="H110" s="41"/>
    </row>
    <row r="111" spans="2:8">
      <c r="B111" s="157"/>
      <c r="C111" s="53"/>
      <c r="D111" s="37"/>
      <c r="E111" s="22"/>
      <c r="F111" s="38"/>
      <c r="G111" s="25"/>
      <c r="H111" s="41"/>
    </row>
    <row r="112" spans="2:8">
      <c r="B112" s="157"/>
      <c r="C112" s="53"/>
      <c r="D112" s="37"/>
      <c r="E112" s="22"/>
      <c r="F112" s="38"/>
      <c r="G112" s="25"/>
      <c r="H112" s="41"/>
    </row>
    <row r="113" spans="2:8">
      <c r="B113" s="157"/>
      <c r="C113" s="53"/>
      <c r="D113" s="37"/>
      <c r="E113" s="22"/>
      <c r="F113" s="38"/>
      <c r="G113" s="25"/>
      <c r="H113" s="41"/>
    </row>
    <row r="114" spans="2:8">
      <c r="B114" s="157"/>
      <c r="C114" s="53"/>
      <c r="D114" s="37"/>
      <c r="E114" s="22"/>
      <c r="F114" s="38"/>
      <c r="G114" s="25"/>
      <c r="H114" s="41"/>
    </row>
    <row r="115" spans="2:8">
      <c r="B115" s="157"/>
      <c r="C115" s="53"/>
      <c r="D115" s="37"/>
      <c r="E115" s="22"/>
      <c r="F115" s="38"/>
      <c r="G115" s="25"/>
      <c r="H115" s="41"/>
    </row>
    <row r="116" spans="2:8">
      <c r="B116" s="157"/>
      <c r="C116" s="53"/>
      <c r="D116" s="37"/>
      <c r="E116" s="22"/>
      <c r="F116" s="38"/>
      <c r="G116" s="25"/>
      <c r="H116" s="41"/>
    </row>
    <row r="117" spans="2:8">
      <c r="B117" s="157"/>
      <c r="C117" s="53"/>
      <c r="D117" s="37"/>
      <c r="E117" s="22"/>
      <c r="F117" s="38"/>
      <c r="G117" s="25"/>
      <c r="H117" s="41"/>
    </row>
    <row r="118" spans="2:8">
      <c r="B118" s="157"/>
      <c r="C118" s="53"/>
      <c r="D118" s="37"/>
      <c r="E118" s="22"/>
      <c r="F118" s="38"/>
      <c r="G118" s="25"/>
      <c r="H118" s="41"/>
    </row>
    <row r="119" spans="2:8">
      <c r="B119" s="157"/>
      <c r="C119" s="53"/>
      <c r="D119" s="37"/>
      <c r="E119" s="22"/>
      <c r="F119" s="38"/>
      <c r="G119" s="25"/>
      <c r="H119" s="41"/>
    </row>
    <row r="120" spans="2:8">
      <c r="B120" s="157"/>
      <c r="C120" s="53"/>
      <c r="D120" s="37"/>
      <c r="E120" s="22"/>
      <c r="F120" s="38"/>
      <c r="G120" s="25"/>
      <c r="H120" s="41"/>
    </row>
    <row r="121" spans="2:8">
      <c r="B121" s="157"/>
      <c r="C121" s="53"/>
      <c r="D121" s="37"/>
      <c r="E121" s="22"/>
      <c r="F121" s="38"/>
      <c r="G121" s="25"/>
      <c r="H121" s="41"/>
    </row>
    <row r="122" spans="2:8">
      <c r="B122" s="157"/>
      <c r="C122" s="53"/>
      <c r="D122" s="37"/>
      <c r="E122" s="22"/>
      <c r="F122" s="38"/>
      <c r="G122" s="25"/>
      <c r="H122" s="41"/>
    </row>
    <row r="123" spans="2:8">
      <c r="B123" s="157"/>
      <c r="C123" s="53"/>
      <c r="D123" s="37"/>
      <c r="E123" s="22"/>
      <c r="F123" s="38"/>
      <c r="G123" s="25"/>
      <c r="H123" s="41"/>
    </row>
    <row r="124" spans="2:8">
      <c r="B124" s="157"/>
      <c r="C124" s="53"/>
      <c r="D124" s="37"/>
      <c r="E124" s="22"/>
      <c r="F124" s="38"/>
      <c r="G124" s="25"/>
      <c r="H124" s="41"/>
    </row>
    <row r="125" spans="2:8">
      <c r="B125" s="157"/>
      <c r="C125" s="53"/>
      <c r="D125" s="37"/>
      <c r="E125" s="22"/>
      <c r="F125" s="38"/>
      <c r="G125" s="25"/>
      <c r="H125" s="41"/>
    </row>
    <row r="126" spans="2:8">
      <c r="B126" s="157"/>
      <c r="C126" s="53"/>
      <c r="D126" s="37"/>
      <c r="E126" s="22"/>
      <c r="F126" s="38"/>
      <c r="G126" s="25"/>
      <c r="H126" s="41"/>
    </row>
    <row r="127" spans="2:8">
      <c r="B127" s="157"/>
      <c r="C127" s="53"/>
      <c r="D127" s="37"/>
      <c r="E127" s="22"/>
      <c r="F127" s="38"/>
      <c r="G127" s="25"/>
      <c r="H127" s="41"/>
    </row>
    <row r="128" spans="2:8">
      <c r="B128" s="157"/>
      <c r="C128" s="53"/>
      <c r="D128" s="37"/>
      <c r="E128" s="22"/>
      <c r="F128" s="38"/>
      <c r="G128" s="25"/>
      <c r="H128" s="41"/>
    </row>
    <row r="129" spans="2:8">
      <c r="B129" s="157"/>
      <c r="C129" s="53"/>
      <c r="D129" s="37"/>
      <c r="E129" s="22"/>
      <c r="F129" s="38"/>
      <c r="G129" s="25"/>
      <c r="H129" s="41"/>
    </row>
    <row r="130" spans="2:8">
      <c r="B130" s="157"/>
      <c r="C130" s="53"/>
      <c r="D130" s="37"/>
      <c r="E130" s="22"/>
      <c r="F130" s="38"/>
      <c r="G130" s="25"/>
      <c r="H130" s="41"/>
    </row>
    <row r="131" spans="2:8" s="28" customFormat="1" ht="24.95" customHeight="1">
      <c r="B131" s="90" t="str">
        <f>$B$10</f>
        <v>C7.3</v>
      </c>
      <c r="C131" s="30" t="s">
        <v>94</v>
      </c>
      <c r="D131" s="31"/>
      <c r="E131" s="32"/>
      <c r="F131" s="31"/>
      <c r="G131" s="33">
        <f>SUM(G75:G130)</f>
        <v>0</v>
      </c>
      <c r="H131" s="34"/>
    </row>
  </sheetData>
  <mergeCells count="11">
    <mergeCell ref="B70:F70"/>
    <mergeCell ref="G70:G73"/>
    <mergeCell ref="B71:F73"/>
    <mergeCell ref="E1:G1"/>
    <mergeCell ref="G4:G7"/>
    <mergeCell ref="B4:F4"/>
    <mergeCell ref="B5:F7"/>
    <mergeCell ref="B67:D67"/>
    <mergeCell ref="E67:G69"/>
    <mergeCell ref="B68:D68"/>
    <mergeCell ref="B69:D6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tabColor rgb="FFC00000"/>
  </sheetPr>
  <dimension ref="B1:H77"/>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C7.4</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s="9" customFormat="1">
      <c r="B9" s="85"/>
      <c r="C9" s="7"/>
      <c r="D9" s="93"/>
      <c r="E9" s="51"/>
      <c r="F9" s="51"/>
      <c r="G9" s="17" t="str">
        <f>IF(D9="","",E9*F9)</f>
        <v/>
      </c>
      <c r="H9" s="12"/>
    </row>
    <row r="10" spans="2:8" s="9" customFormat="1" ht="25.5">
      <c r="B10" s="85" t="s">
        <v>2068</v>
      </c>
      <c r="C10" s="7" t="s">
        <v>2069</v>
      </c>
      <c r="D10" s="51"/>
      <c r="E10" s="51"/>
      <c r="F10" s="51"/>
      <c r="G10" s="17" t="str">
        <f>IF(D10="","",E10*F10)</f>
        <v/>
      </c>
      <c r="H10" s="12"/>
    </row>
    <row r="11" spans="2:8" s="9" customFormat="1">
      <c r="B11" s="85"/>
      <c r="C11" s="7"/>
      <c r="D11" s="51"/>
      <c r="E11" s="51"/>
      <c r="F11" s="51"/>
      <c r="G11" s="17" t="str">
        <f>IF(D11="","",E11*F11)</f>
        <v/>
      </c>
      <c r="H11" s="12"/>
    </row>
    <row r="12" spans="2:8" ht="27.95" customHeight="1">
      <c r="B12" s="66" t="s">
        <v>2070</v>
      </c>
      <c r="C12" s="784" t="s">
        <v>2071</v>
      </c>
      <c r="D12" s="15" t="s">
        <v>2072</v>
      </c>
      <c r="E12" s="15"/>
      <c r="F12" s="16"/>
      <c r="G12" s="17">
        <f>IF(D12="","",E12*F12)</f>
        <v>0</v>
      </c>
      <c r="H12" s="18"/>
    </row>
    <row r="13" spans="2:8">
      <c r="B13" s="66"/>
      <c r="C13" s="35"/>
      <c r="D13" s="15"/>
      <c r="E13" s="15"/>
      <c r="F13" s="16"/>
      <c r="G13" s="17"/>
      <c r="H13" s="18"/>
    </row>
    <row r="14" spans="2:8">
      <c r="B14" s="66"/>
      <c r="C14" s="35"/>
      <c r="D14" s="15"/>
      <c r="E14" s="15"/>
      <c r="F14" s="16"/>
      <c r="G14" s="17"/>
      <c r="H14" s="18"/>
    </row>
    <row r="15" spans="2:8">
      <c r="B15" s="66"/>
      <c r="C15" s="35"/>
      <c r="D15" s="15"/>
      <c r="E15" s="15"/>
      <c r="F15" s="16"/>
      <c r="G15" s="17"/>
      <c r="H15" s="18"/>
    </row>
    <row r="16" spans="2:8">
      <c r="B16" s="66"/>
      <c r="C16" s="35"/>
      <c r="D16" s="15"/>
      <c r="E16" s="15"/>
      <c r="F16" s="16"/>
      <c r="G16" s="17"/>
      <c r="H16" s="18"/>
    </row>
    <row r="17" spans="2:8">
      <c r="B17" s="66"/>
      <c r="C17" s="35"/>
      <c r="D17" s="15"/>
      <c r="E17" s="15"/>
      <c r="F17" s="16"/>
      <c r="G17" s="17"/>
      <c r="H17" s="18"/>
    </row>
    <row r="18" spans="2:8">
      <c r="B18" s="66"/>
      <c r="C18" s="35"/>
      <c r="D18" s="15"/>
      <c r="E18" s="15"/>
      <c r="F18" s="16"/>
      <c r="G18" s="17"/>
      <c r="H18" s="18"/>
    </row>
    <row r="19" spans="2:8">
      <c r="B19" s="66"/>
      <c r="C19" s="35"/>
      <c r="D19" s="15"/>
      <c r="E19" s="15"/>
      <c r="F19" s="16"/>
      <c r="G19" s="17"/>
      <c r="H19" s="18"/>
    </row>
    <row r="20" spans="2:8">
      <c r="B20" s="66"/>
      <c r="C20" s="35"/>
      <c r="D20" s="15"/>
      <c r="E20" s="15"/>
      <c r="F20" s="16"/>
      <c r="G20" s="17"/>
      <c r="H20" s="18"/>
    </row>
    <row r="21" spans="2:8">
      <c r="B21" s="66"/>
      <c r="C21" s="35"/>
      <c r="D21" s="15"/>
      <c r="E21" s="15"/>
      <c r="F21" s="16"/>
      <c r="G21" s="17"/>
      <c r="H21" s="18"/>
    </row>
    <row r="22" spans="2:8">
      <c r="B22" s="66"/>
      <c r="C22" s="35"/>
      <c r="D22" s="15"/>
      <c r="E22" s="15"/>
      <c r="F22" s="16"/>
      <c r="G22" s="17"/>
      <c r="H22" s="18"/>
    </row>
    <row r="23" spans="2:8">
      <c r="B23" s="66"/>
      <c r="C23" s="35"/>
      <c r="D23" s="15"/>
      <c r="E23" s="15"/>
      <c r="F23" s="16"/>
      <c r="G23" s="17"/>
      <c r="H23" s="18"/>
    </row>
    <row r="24" spans="2:8">
      <c r="B24" s="66"/>
      <c r="C24" s="35"/>
      <c r="D24" s="15"/>
      <c r="E24" s="15"/>
      <c r="F24" s="16"/>
      <c r="G24" s="17"/>
      <c r="H24" s="18"/>
    </row>
    <row r="25" spans="2:8">
      <c r="B25" s="66"/>
      <c r="C25" s="35"/>
      <c r="D25" s="15"/>
      <c r="E25" s="15"/>
      <c r="F25" s="16"/>
      <c r="G25" s="17"/>
      <c r="H25" s="18"/>
    </row>
    <row r="26" spans="2:8">
      <c r="B26" s="66"/>
      <c r="C26" s="35"/>
      <c r="D26" s="15"/>
      <c r="E26" s="15"/>
      <c r="F26" s="16"/>
      <c r="G26" s="17"/>
      <c r="H26" s="18"/>
    </row>
    <row r="27" spans="2:8">
      <c r="B27" s="66"/>
      <c r="C27" s="35"/>
      <c r="D27" s="15"/>
      <c r="E27" s="15"/>
      <c r="F27" s="16"/>
      <c r="G27" s="17"/>
      <c r="H27" s="18"/>
    </row>
    <row r="28" spans="2:8">
      <c r="B28" s="66"/>
      <c r="C28" s="35"/>
      <c r="D28" s="15"/>
      <c r="E28" s="15"/>
      <c r="F28" s="16"/>
      <c r="G28" s="17"/>
      <c r="H28" s="18"/>
    </row>
    <row r="29" spans="2:8">
      <c r="B29" s="66"/>
      <c r="C29" s="35"/>
      <c r="D29" s="15"/>
      <c r="E29" s="15"/>
      <c r="F29" s="16"/>
      <c r="G29" s="17"/>
      <c r="H29" s="18"/>
    </row>
    <row r="30" spans="2:8">
      <c r="B30" s="66"/>
      <c r="C30" s="35"/>
      <c r="D30" s="15"/>
      <c r="E30" s="15"/>
      <c r="F30" s="16"/>
      <c r="G30" s="17"/>
      <c r="H30" s="18"/>
    </row>
    <row r="31" spans="2:8">
      <c r="B31" s="66"/>
      <c r="C31" s="35"/>
      <c r="D31" s="15"/>
      <c r="E31" s="15"/>
      <c r="F31" s="16"/>
      <c r="G31" s="17"/>
      <c r="H31" s="18"/>
    </row>
    <row r="32" spans="2:8">
      <c r="B32" s="66"/>
      <c r="C32" s="35"/>
      <c r="D32" s="15"/>
      <c r="E32" s="15"/>
      <c r="F32" s="16"/>
      <c r="G32" s="17"/>
      <c r="H32" s="18"/>
    </row>
    <row r="33" spans="2:8">
      <c r="B33" s="66"/>
      <c r="C33" s="35"/>
      <c r="D33" s="15"/>
      <c r="E33" s="15"/>
      <c r="F33" s="16"/>
      <c r="G33" s="17"/>
      <c r="H33" s="18"/>
    </row>
    <row r="34" spans="2:8">
      <c r="B34" s="66"/>
      <c r="C34" s="35"/>
      <c r="D34" s="15"/>
      <c r="E34" s="15"/>
      <c r="F34" s="16"/>
      <c r="G34" s="17"/>
      <c r="H34" s="18"/>
    </row>
    <row r="35" spans="2:8">
      <c r="B35" s="66"/>
      <c r="C35" s="35"/>
      <c r="D35" s="15"/>
      <c r="E35" s="15"/>
      <c r="F35" s="16"/>
      <c r="G35" s="17"/>
      <c r="H35" s="18"/>
    </row>
    <row r="36" spans="2:8">
      <c r="B36" s="66"/>
      <c r="C36" s="35"/>
      <c r="D36" s="15"/>
      <c r="E36" s="15"/>
      <c r="F36" s="16"/>
      <c r="G36" s="17"/>
      <c r="H36" s="18"/>
    </row>
    <row r="37" spans="2:8">
      <c r="B37" s="66"/>
      <c r="C37" s="35"/>
      <c r="D37" s="15"/>
      <c r="E37" s="15"/>
      <c r="F37" s="16"/>
      <c r="G37" s="17"/>
      <c r="H37" s="18"/>
    </row>
    <row r="38" spans="2:8">
      <c r="B38" s="66"/>
      <c r="C38" s="35"/>
      <c r="D38" s="15"/>
      <c r="E38" s="15"/>
      <c r="F38" s="16"/>
      <c r="G38" s="17"/>
      <c r="H38" s="18"/>
    </row>
    <row r="39" spans="2:8">
      <c r="B39" s="66"/>
      <c r="C39" s="35"/>
      <c r="D39" s="15"/>
      <c r="E39" s="15"/>
      <c r="F39" s="16"/>
      <c r="G39" s="17"/>
      <c r="H39" s="18"/>
    </row>
    <row r="40" spans="2:8">
      <c r="B40" s="66"/>
      <c r="C40" s="35"/>
      <c r="D40" s="15"/>
      <c r="E40" s="15"/>
      <c r="F40" s="16"/>
      <c r="G40" s="17"/>
      <c r="H40" s="18"/>
    </row>
    <row r="41" spans="2:8">
      <c r="B41" s="66"/>
      <c r="C41" s="35"/>
      <c r="D41" s="15"/>
      <c r="E41" s="15"/>
      <c r="F41" s="16"/>
      <c r="G41" s="17"/>
      <c r="H41" s="18"/>
    </row>
    <row r="42" spans="2:8">
      <c r="B42" s="66"/>
      <c r="C42" s="35"/>
      <c r="D42" s="15"/>
      <c r="E42" s="15"/>
      <c r="F42" s="16"/>
      <c r="G42" s="17"/>
      <c r="H42" s="18"/>
    </row>
    <row r="43" spans="2:8">
      <c r="B43" s="66"/>
      <c r="C43" s="35"/>
      <c r="D43" s="15"/>
      <c r="E43" s="15"/>
      <c r="F43" s="16"/>
      <c r="G43" s="17"/>
      <c r="H43" s="18"/>
    </row>
    <row r="44" spans="2:8">
      <c r="B44" s="66"/>
      <c r="C44" s="35"/>
      <c r="D44" s="15"/>
      <c r="E44" s="15"/>
      <c r="F44" s="16"/>
      <c r="G44" s="17"/>
      <c r="H44" s="18"/>
    </row>
    <row r="45" spans="2:8">
      <c r="B45" s="66"/>
      <c r="C45" s="35"/>
      <c r="D45" s="15"/>
      <c r="E45" s="15"/>
      <c r="F45" s="16"/>
      <c r="G45" s="17"/>
      <c r="H45" s="18"/>
    </row>
    <row r="46" spans="2:8">
      <c r="B46" s="66"/>
      <c r="C46" s="35"/>
      <c r="D46" s="15"/>
      <c r="E46" s="15"/>
      <c r="F46" s="16"/>
      <c r="G46" s="17"/>
      <c r="H46" s="18"/>
    </row>
    <row r="47" spans="2:8">
      <c r="B47" s="66"/>
      <c r="C47" s="35"/>
      <c r="D47" s="15"/>
      <c r="E47" s="15"/>
      <c r="F47" s="16"/>
      <c r="G47" s="17"/>
      <c r="H47" s="18"/>
    </row>
    <row r="48" spans="2:8">
      <c r="B48" s="66"/>
      <c r="C48" s="35"/>
      <c r="D48" s="15"/>
      <c r="E48" s="15"/>
      <c r="F48" s="16"/>
      <c r="G48" s="17"/>
      <c r="H48" s="18"/>
    </row>
    <row r="49" spans="2:8">
      <c r="B49" s="66"/>
      <c r="C49" s="35"/>
      <c r="D49" s="15"/>
      <c r="E49" s="15"/>
      <c r="F49" s="16"/>
      <c r="G49" s="17"/>
      <c r="H49" s="18"/>
    </row>
    <row r="50" spans="2:8">
      <c r="B50" s="66"/>
      <c r="C50" s="35"/>
      <c r="D50" s="15"/>
      <c r="E50" s="15"/>
      <c r="F50" s="16"/>
      <c r="G50" s="17"/>
      <c r="H50" s="18"/>
    </row>
    <row r="51" spans="2:8">
      <c r="B51" s="66"/>
      <c r="C51" s="35"/>
      <c r="D51" s="15"/>
      <c r="E51" s="15"/>
      <c r="F51" s="16"/>
      <c r="G51" s="17"/>
      <c r="H51" s="18"/>
    </row>
    <row r="52" spans="2:8">
      <c r="B52" s="66"/>
      <c r="C52" s="35"/>
      <c r="D52" s="15"/>
      <c r="E52" s="15"/>
      <c r="F52" s="16"/>
      <c r="G52" s="17"/>
      <c r="H52" s="18"/>
    </row>
    <row r="53" spans="2:8">
      <c r="B53" s="66"/>
      <c r="C53" s="35"/>
      <c r="D53" s="15"/>
      <c r="E53" s="15"/>
      <c r="F53" s="16"/>
      <c r="G53" s="17"/>
      <c r="H53" s="18"/>
    </row>
    <row r="54" spans="2:8">
      <c r="B54" s="66"/>
      <c r="C54" s="35"/>
      <c r="D54" s="15"/>
      <c r="E54" s="15"/>
      <c r="F54" s="16"/>
      <c r="G54" s="17"/>
      <c r="H54" s="18"/>
    </row>
    <row r="55" spans="2:8">
      <c r="B55" s="66"/>
      <c r="C55" s="35"/>
      <c r="D55" s="15"/>
      <c r="E55" s="15"/>
      <c r="F55" s="16"/>
      <c r="G55" s="17"/>
      <c r="H55" s="18"/>
    </row>
    <row r="56" spans="2:8">
      <c r="B56" s="66"/>
      <c r="C56" s="35"/>
      <c r="D56" s="15"/>
      <c r="E56" s="15"/>
      <c r="F56" s="16"/>
      <c r="G56" s="17"/>
      <c r="H56" s="18"/>
    </row>
    <row r="57" spans="2:8">
      <c r="B57" s="66"/>
      <c r="C57" s="35"/>
      <c r="D57" s="15"/>
      <c r="E57" s="15"/>
      <c r="F57" s="16"/>
      <c r="G57" s="17"/>
      <c r="H57" s="18"/>
    </row>
    <row r="58" spans="2:8">
      <c r="B58" s="66"/>
      <c r="C58" s="35"/>
      <c r="D58" s="15"/>
      <c r="E58" s="15"/>
      <c r="F58" s="16"/>
      <c r="G58" s="17"/>
      <c r="H58" s="18"/>
    </row>
    <row r="59" spans="2:8">
      <c r="B59" s="66"/>
      <c r="C59" s="35"/>
      <c r="D59" s="15"/>
      <c r="E59" s="15"/>
      <c r="F59" s="16"/>
      <c r="G59" s="17"/>
      <c r="H59" s="18"/>
    </row>
    <row r="60" spans="2:8">
      <c r="B60" s="66"/>
      <c r="C60" s="35"/>
      <c r="D60" s="15"/>
      <c r="E60" s="15"/>
      <c r="F60" s="16"/>
      <c r="G60" s="17"/>
      <c r="H60" s="18"/>
    </row>
    <row r="61" spans="2:8">
      <c r="B61" s="85"/>
      <c r="C61" s="173"/>
      <c r="D61" s="73"/>
      <c r="E61" s="15"/>
      <c r="F61" s="16"/>
      <c r="G61" s="17" t="str">
        <f t="shared" ref="G61:G76" si="0">IF(D61="","",E61*F61)</f>
        <v/>
      </c>
      <c r="H61" s="18"/>
    </row>
    <row r="62" spans="2:8">
      <c r="B62" s="85"/>
      <c r="C62" s="173"/>
      <c r="D62" s="73"/>
      <c r="E62" s="15"/>
      <c r="F62" s="16"/>
      <c r="G62" s="17" t="str">
        <f t="shared" si="0"/>
        <v/>
      </c>
      <c r="H62" s="18"/>
    </row>
    <row r="63" spans="2:8">
      <c r="B63" s="85"/>
      <c r="C63" s="173"/>
      <c r="D63" s="73"/>
      <c r="E63" s="15"/>
      <c r="F63" s="16"/>
      <c r="G63" s="17" t="str">
        <f t="shared" si="0"/>
        <v/>
      </c>
      <c r="H63" s="18"/>
    </row>
    <row r="64" spans="2:8">
      <c r="B64" s="85"/>
      <c r="C64" s="173"/>
      <c r="D64" s="73"/>
      <c r="E64" s="15"/>
      <c r="F64" s="16"/>
      <c r="G64" s="17" t="str">
        <f t="shared" si="0"/>
        <v/>
      </c>
      <c r="H64" s="18"/>
    </row>
    <row r="65" spans="2:8">
      <c r="B65" s="85"/>
      <c r="C65" s="173"/>
      <c r="D65" s="73"/>
      <c r="E65" s="15"/>
      <c r="F65" s="16"/>
      <c r="G65" s="17" t="str">
        <f t="shared" si="0"/>
        <v/>
      </c>
      <c r="H65" s="18"/>
    </row>
    <row r="66" spans="2:8">
      <c r="B66" s="85"/>
      <c r="C66" s="173"/>
      <c r="D66" s="73"/>
      <c r="E66" s="15"/>
      <c r="F66" s="16"/>
      <c r="G66" s="17" t="str">
        <f t="shared" si="0"/>
        <v/>
      </c>
      <c r="H66" s="18"/>
    </row>
    <row r="67" spans="2:8">
      <c r="B67" s="85"/>
      <c r="C67" s="173"/>
      <c r="D67" s="73"/>
      <c r="E67" s="15"/>
      <c r="F67" s="16"/>
      <c r="G67" s="17" t="str">
        <f t="shared" si="0"/>
        <v/>
      </c>
      <c r="H67" s="18"/>
    </row>
    <row r="68" spans="2:8">
      <c r="B68" s="85"/>
      <c r="C68" s="173"/>
      <c r="D68" s="73"/>
      <c r="E68" s="15"/>
      <c r="F68" s="16"/>
      <c r="G68" s="17" t="str">
        <f t="shared" si="0"/>
        <v/>
      </c>
      <c r="H68" s="18"/>
    </row>
    <row r="69" spans="2:8">
      <c r="B69" s="85"/>
      <c r="C69" s="173"/>
      <c r="D69" s="73"/>
      <c r="E69" s="15"/>
      <c r="F69" s="16"/>
      <c r="G69" s="17" t="str">
        <f t="shared" si="0"/>
        <v/>
      </c>
      <c r="H69" s="18"/>
    </row>
    <row r="70" spans="2:8">
      <c r="B70" s="85"/>
      <c r="C70" s="173"/>
      <c r="D70" s="73"/>
      <c r="E70" s="15"/>
      <c r="F70" s="16"/>
      <c r="G70" s="17" t="str">
        <f t="shared" si="0"/>
        <v/>
      </c>
      <c r="H70" s="18"/>
    </row>
    <row r="71" spans="2:8">
      <c r="B71" s="85"/>
      <c r="C71" s="173"/>
      <c r="D71" s="73"/>
      <c r="E71" s="15"/>
      <c r="F71" s="16"/>
      <c r="G71" s="17" t="str">
        <f t="shared" si="0"/>
        <v/>
      </c>
      <c r="H71" s="18"/>
    </row>
    <row r="72" spans="2:8">
      <c r="B72" s="85"/>
      <c r="C72" s="173"/>
      <c r="D72" s="73"/>
      <c r="E72" s="15"/>
      <c r="F72" s="16"/>
      <c r="G72" s="17" t="str">
        <f t="shared" si="0"/>
        <v/>
      </c>
      <c r="H72" s="18"/>
    </row>
    <row r="73" spans="2:8">
      <c r="B73" s="85"/>
      <c r="C73" s="173"/>
      <c r="D73" s="73"/>
      <c r="E73" s="15"/>
      <c r="F73" s="16"/>
      <c r="G73" s="17" t="str">
        <f t="shared" si="0"/>
        <v/>
      </c>
      <c r="H73" s="18"/>
    </row>
    <row r="74" spans="2:8">
      <c r="B74" s="85"/>
      <c r="C74" s="173"/>
      <c r="D74" s="73"/>
      <c r="E74" s="15"/>
      <c r="F74" s="16"/>
      <c r="G74" s="17" t="str">
        <f t="shared" si="0"/>
        <v/>
      </c>
      <c r="H74" s="18"/>
    </row>
    <row r="75" spans="2:8">
      <c r="B75" s="85"/>
      <c r="C75" s="173"/>
      <c r="D75" s="73"/>
      <c r="E75" s="15"/>
      <c r="F75" s="16"/>
      <c r="G75" s="17" t="str">
        <f t="shared" si="0"/>
        <v/>
      </c>
      <c r="H75" s="18"/>
    </row>
    <row r="76" spans="2:8">
      <c r="B76" s="85"/>
      <c r="C76" s="173"/>
      <c r="D76" s="73"/>
      <c r="E76" s="15"/>
      <c r="F76" s="16"/>
      <c r="G76" s="17" t="str">
        <f t="shared" si="0"/>
        <v/>
      </c>
      <c r="H76" s="18"/>
    </row>
    <row r="77" spans="2:8" s="28" customFormat="1" ht="24.95" customHeight="1">
      <c r="B77" s="90" t="str">
        <f>$B$10</f>
        <v>C7.4</v>
      </c>
      <c r="C77" s="30" t="s">
        <v>94</v>
      </c>
      <c r="D77" s="31"/>
      <c r="E77" s="32"/>
      <c r="F77" s="31"/>
      <c r="G77" s="33">
        <f>SUM(G9:G76)</f>
        <v>0</v>
      </c>
      <c r="H77" s="34"/>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00000"/>
  </sheetPr>
  <dimension ref="B1:H79"/>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C7.5</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s="9" customFormat="1">
      <c r="B9" s="158"/>
      <c r="C9" s="7"/>
      <c r="D9" s="93"/>
      <c r="E9" s="51"/>
      <c r="F9" s="51"/>
      <c r="G9" s="17" t="str">
        <f>IF(D9="","",E9*F9)</f>
        <v/>
      </c>
      <c r="H9" s="12"/>
    </row>
    <row r="10" spans="2:8" s="9" customFormat="1">
      <c r="B10" s="158" t="s">
        <v>2073</v>
      </c>
      <c r="C10" s="7" t="s">
        <v>2074</v>
      </c>
      <c r="D10" s="51"/>
      <c r="E10" s="51"/>
      <c r="F10" s="51"/>
      <c r="G10" s="17" t="str">
        <f>IF(D10="","",E10*F10)</f>
        <v/>
      </c>
      <c r="H10" s="12"/>
    </row>
    <row r="11" spans="2:8" s="9" customFormat="1">
      <c r="B11" s="158"/>
      <c r="C11" s="7"/>
      <c r="D11" s="51"/>
      <c r="E11" s="51"/>
      <c r="F11" s="51"/>
      <c r="G11" s="17" t="str">
        <f>IF(D11="","",E11*F11)</f>
        <v/>
      </c>
      <c r="H11" s="12"/>
    </row>
    <row r="12" spans="2:8" ht="14.25">
      <c r="B12" s="153" t="s">
        <v>2075</v>
      </c>
      <c r="C12" s="784" t="s">
        <v>2076</v>
      </c>
      <c r="D12" s="15" t="s">
        <v>93</v>
      </c>
      <c r="E12" s="15"/>
      <c r="F12" s="16"/>
      <c r="G12" s="17">
        <f>IF(D12="","",E12*F12)</f>
        <v>0</v>
      </c>
      <c r="H12" s="18"/>
    </row>
    <row r="13" spans="2:8">
      <c r="B13" s="153"/>
      <c r="C13" s="35"/>
      <c r="D13" s="15"/>
      <c r="E13" s="15"/>
      <c r="F13" s="16"/>
      <c r="G13" s="17"/>
      <c r="H13" s="18"/>
    </row>
    <row r="14" spans="2:8">
      <c r="B14" s="153"/>
      <c r="C14" s="35"/>
      <c r="D14" s="15"/>
      <c r="E14" s="15"/>
      <c r="F14" s="16"/>
      <c r="G14" s="17"/>
      <c r="H14" s="18"/>
    </row>
    <row r="15" spans="2:8">
      <c r="B15" s="153"/>
      <c r="C15" s="35"/>
      <c r="D15" s="15"/>
      <c r="E15" s="15"/>
      <c r="F15" s="16"/>
      <c r="G15" s="17"/>
      <c r="H15" s="18"/>
    </row>
    <row r="16" spans="2:8">
      <c r="B16" s="153"/>
      <c r="C16" s="35"/>
      <c r="D16" s="15"/>
      <c r="E16" s="15"/>
      <c r="F16" s="16"/>
      <c r="G16" s="17"/>
      <c r="H16" s="18"/>
    </row>
    <row r="17" spans="2:8">
      <c r="B17" s="153"/>
      <c r="C17" s="35"/>
      <c r="D17" s="15"/>
      <c r="E17" s="15"/>
      <c r="F17" s="16"/>
      <c r="G17" s="17"/>
      <c r="H17" s="18"/>
    </row>
    <row r="18" spans="2:8">
      <c r="B18" s="153"/>
      <c r="C18" s="35"/>
      <c r="D18" s="15"/>
      <c r="E18" s="15"/>
      <c r="F18" s="16"/>
      <c r="G18" s="17"/>
      <c r="H18" s="18"/>
    </row>
    <row r="19" spans="2:8">
      <c r="B19" s="153"/>
      <c r="C19" s="35"/>
      <c r="D19" s="15"/>
      <c r="E19" s="15"/>
      <c r="F19" s="16"/>
      <c r="G19" s="17"/>
      <c r="H19" s="18"/>
    </row>
    <row r="20" spans="2:8">
      <c r="B20" s="153"/>
      <c r="C20" s="35"/>
      <c r="D20" s="15"/>
      <c r="E20" s="15"/>
      <c r="F20" s="16"/>
      <c r="G20" s="17"/>
      <c r="H20" s="18"/>
    </row>
    <row r="21" spans="2:8">
      <c r="B21" s="153"/>
      <c r="C21" s="35"/>
      <c r="D21" s="15"/>
      <c r="E21" s="15"/>
      <c r="F21" s="16"/>
      <c r="G21" s="17"/>
      <c r="H21" s="18"/>
    </row>
    <row r="22" spans="2:8">
      <c r="B22" s="153"/>
      <c r="C22" s="35"/>
      <c r="D22" s="15"/>
      <c r="E22" s="15"/>
      <c r="F22" s="16"/>
      <c r="G22" s="17"/>
      <c r="H22" s="18"/>
    </row>
    <row r="23" spans="2:8">
      <c r="B23" s="153"/>
      <c r="C23" s="35"/>
      <c r="D23" s="15"/>
      <c r="E23" s="15"/>
      <c r="F23" s="16"/>
      <c r="G23" s="17"/>
      <c r="H23" s="18"/>
    </row>
    <row r="24" spans="2:8">
      <c r="B24" s="153"/>
      <c r="C24" s="35"/>
      <c r="D24" s="15"/>
      <c r="E24" s="15"/>
      <c r="F24" s="16"/>
      <c r="G24" s="17"/>
      <c r="H24" s="18"/>
    </row>
    <row r="25" spans="2:8">
      <c r="B25" s="153"/>
      <c r="C25" s="35"/>
      <c r="D25" s="15"/>
      <c r="E25" s="15"/>
      <c r="F25" s="16"/>
      <c r="G25" s="17"/>
      <c r="H25" s="18"/>
    </row>
    <row r="26" spans="2:8">
      <c r="B26" s="153"/>
      <c r="C26" s="35"/>
      <c r="D26" s="15"/>
      <c r="E26" s="15"/>
      <c r="F26" s="16"/>
      <c r="G26" s="17"/>
      <c r="H26" s="18"/>
    </row>
    <row r="27" spans="2:8">
      <c r="B27" s="153"/>
      <c r="C27" s="35"/>
      <c r="D27" s="15"/>
      <c r="E27" s="15"/>
      <c r="F27" s="16"/>
      <c r="G27" s="17"/>
      <c r="H27" s="18"/>
    </row>
    <row r="28" spans="2:8">
      <c r="B28" s="153"/>
      <c r="C28" s="35"/>
      <c r="D28" s="15"/>
      <c r="E28" s="15"/>
      <c r="F28" s="16"/>
      <c r="G28" s="17"/>
      <c r="H28" s="18"/>
    </row>
    <row r="29" spans="2:8">
      <c r="B29" s="153"/>
      <c r="C29" s="35"/>
      <c r="D29" s="15"/>
      <c r="E29" s="15"/>
      <c r="F29" s="16"/>
      <c r="G29" s="17"/>
      <c r="H29" s="18"/>
    </row>
    <row r="30" spans="2:8">
      <c r="B30" s="153"/>
      <c r="C30" s="35"/>
      <c r="D30" s="15"/>
      <c r="E30" s="15"/>
      <c r="F30" s="16"/>
      <c r="G30" s="17"/>
      <c r="H30" s="18"/>
    </row>
    <row r="31" spans="2:8">
      <c r="B31" s="153"/>
      <c r="C31" s="35"/>
      <c r="D31" s="15"/>
      <c r="E31" s="15"/>
      <c r="F31" s="16"/>
      <c r="G31" s="17"/>
      <c r="H31" s="18"/>
    </row>
    <row r="32" spans="2:8">
      <c r="B32" s="153"/>
      <c r="C32" s="35"/>
      <c r="D32" s="15"/>
      <c r="E32" s="15"/>
      <c r="F32" s="16"/>
      <c r="G32" s="17"/>
      <c r="H32" s="18"/>
    </row>
    <row r="33" spans="2:8">
      <c r="B33" s="153"/>
      <c r="C33" s="35"/>
      <c r="D33" s="15"/>
      <c r="E33" s="15"/>
      <c r="F33" s="16"/>
      <c r="G33" s="17"/>
      <c r="H33" s="18"/>
    </row>
    <row r="34" spans="2:8">
      <c r="B34" s="153"/>
      <c r="C34" s="35"/>
      <c r="D34" s="15"/>
      <c r="E34" s="15"/>
      <c r="F34" s="16"/>
      <c r="G34" s="17"/>
      <c r="H34" s="18"/>
    </row>
    <row r="35" spans="2:8">
      <c r="B35" s="153"/>
      <c r="C35" s="35"/>
      <c r="D35" s="15"/>
      <c r="E35" s="15"/>
      <c r="F35" s="16"/>
      <c r="G35" s="17"/>
      <c r="H35" s="18"/>
    </row>
    <row r="36" spans="2:8">
      <c r="B36" s="153"/>
      <c r="C36" s="35"/>
      <c r="D36" s="15"/>
      <c r="E36" s="15"/>
      <c r="F36" s="16"/>
      <c r="G36" s="17"/>
      <c r="H36" s="18"/>
    </row>
    <row r="37" spans="2:8">
      <c r="B37" s="153"/>
      <c r="C37" s="35"/>
      <c r="D37" s="15"/>
      <c r="E37" s="15"/>
      <c r="F37" s="16"/>
      <c r="G37" s="17"/>
      <c r="H37" s="18"/>
    </row>
    <row r="38" spans="2:8">
      <c r="B38" s="153"/>
      <c r="C38" s="35"/>
      <c r="D38" s="15"/>
      <c r="E38" s="15"/>
      <c r="F38" s="16"/>
      <c r="G38" s="17"/>
      <c r="H38" s="18"/>
    </row>
    <row r="39" spans="2:8">
      <c r="B39" s="153"/>
      <c r="C39" s="35"/>
      <c r="D39" s="15"/>
      <c r="E39" s="15"/>
      <c r="F39" s="16"/>
      <c r="G39" s="17"/>
      <c r="H39" s="18"/>
    </row>
    <row r="40" spans="2:8">
      <c r="B40" s="153"/>
      <c r="C40" s="35"/>
      <c r="D40" s="15"/>
      <c r="E40" s="15"/>
      <c r="F40" s="16"/>
      <c r="G40" s="17"/>
      <c r="H40" s="18"/>
    </row>
    <row r="41" spans="2:8">
      <c r="B41" s="153"/>
      <c r="C41" s="35"/>
      <c r="D41" s="15"/>
      <c r="E41" s="15"/>
      <c r="F41" s="16"/>
      <c r="G41" s="17"/>
      <c r="H41" s="18"/>
    </row>
    <row r="42" spans="2:8">
      <c r="B42" s="153"/>
      <c r="C42" s="35"/>
      <c r="D42" s="15"/>
      <c r="E42" s="15"/>
      <c r="F42" s="16"/>
      <c r="G42" s="17"/>
      <c r="H42" s="18"/>
    </row>
    <row r="43" spans="2:8">
      <c r="B43" s="153"/>
      <c r="C43" s="35"/>
      <c r="D43" s="15"/>
      <c r="E43" s="15"/>
      <c r="F43" s="16"/>
      <c r="G43" s="17"/>
      <c r="H43" s="18"/>
    </row>
    <row r="44" spans="2:8">
      <c r="B44" s="153"/>
      <c r="C44" s="35"/>
      <c r="D44" s="15"/>
      <c r="E44" s="15"/>
      <c r="F44" s="16"/>
      <c r="G44" s="17"/>
      <c r="H44" s="18"/>
    </row>
    <row r="45" spans="2:8">
      <c r="B45" s="153"/>
      <c r="C45" s="35"/>
      <c r="D45" s="15"/>
      <c r="E45" s="15"/>
      <c r="F45" s="16"/>
      <c r="G45" s="17"/>
      <c r="H45" s="18"/>
    </row>
    <row r="46" spans="2:8">
      <c r="B46" s="153"/>
      <c r="C46" s="35"/>
      <c r="D46" s="15"/>
      <c r="E46" s="15"/>
      <c r="F46" s="16"/>
      <c r="G46" s="17"/>
      <c r="H46" s="18"/>
    </row>
    <row r="47" spans="2:8">
      <c r="B47" s="153"/>
      <c r="C47" s="35"/>
      <c r="D47" s="15"/>
      <c r="E47" s="15"/>
      <c r="F47" s="16"/>
      <c r="G47" s="17"/>
      <c r="H47" s="18"/>
    </row>
    <row r="48" spans="2:8">
      <c r="B48" s="153"/>
      <c r="C48" s="35"/>
      <c r="D48" s="15"/>
      <c r="E48" s="15"/>
      <c r="F48" s="16"/>
      <c r="G48" s="17"/>
      <c r="H48" s="18"/>
    </row>
    <row r="49" spans="2:8">
      <c r="B49" s="153"/>
      <c r="C49" s="35"/>
      <c r="D49" s="15"/>
      <c r="E49" s="15"/>
      <c r="F49" s="16"/>
      <c r="G49" s="17"/>
      <c r="H49" s="18"/>
    </row>
    <row r="50" spans="2:8">
      <c r="B50" s="153"/>
      <c r="C50" s="35"/>
      <c r="D50" s="15"/>
      <c r="E50" s="15"/>
      <c r="F50" s="16"/>
      <c r="G50" s="17"/>
      <c r="H50" s="18"/>
    </row>
    <row r="51" spans="2:8">
      <c r="B51" s="153"/>
      <c r="C51" s="35"/>
      <c r="D51" s="15"/>
      <c r="E51" s="15"/>
      <c r="F51" s="16"/>
      <c r="G51" s="17"/>
      <c r="H51" s="18"/>
    </row>
    <row r="52" spans="2:8">
      <c r="B52" s="153"/>
      <c r="C52" s="35"/>
      <c r="D52" s="15"/>
      <c r="E52" s="15"/>
      <c r="F52" s="16"/>
      <c r="G52" s="17"/>
      <c r="H52" s="18"/>
    </row>
    <row r="53" spans="2:8">
      <c r="B53" s="153"/>
      <c r="C53" s="35"/>
      <c r="D53" s="15"/>
      <c r="E53" s="15"/>
      <c r="F53" s="16"/>
      <c r="G53" s="17"/>
      <c r="H53" s="18"/>
    </row>
    <row r="54" spans="2:8">
      <c r="B54" s="153"/>
      <c r="C54" s="35"/>
      <c r="D54" s="15"/>
      <c r="E54" s="15"/>
      <c r="F54" s="16"/>
      <c r="G54" s="17"/>
      <c r="H54" s="18"/>
    </row>
    <row r="55" spans="2:8">
      <c r="B55" s="153"/>
      <c r="C55" s="35"/>
      <c r="D55" s="15"/>
      <c r="E55" s="15"/>
      <c r="F55" s="16"/>
      <c r="G55" s="17"/>
      <c r="H55" s="18"/>
    </row>
    <row r="56" spans="2:8">
      <c r="B56" s="153"/>
      <c r="C56" s="35"/>
      <c r="D56" s="15"/>
      <c r="E56" s="15"/>
      <c r="F56" s="16"/>
      <c r="G56" s="17"/>
      <c r="H56" s="18"/>
    </row>
    <row r="57" spans="2:8">
      <c r="B57" s="153"/>
      <c r="C57" s="35"/>
      <c r="D57" s="15"/>
      <c r="E57" s="15"/>
      <c r="F57" s="16"/>
      <c r="G57" s="17"/>
      <c r="H57" s="18"/>
    </row>
    <row r="58" spans="2:8">
      <c r="B58" s="153"/>
      <c r="C58" s="35"/>
      <c r="D58" s="15"/>
      <c r="E58" s="15"/>
      <c r="F58" s="16"/>
      <c r="G58" s="17"/>
      <c r="H58" s="18"/>
    </row>
    <row r="59" spans="2:8">
      <c r="B59" s="153"/>
      <c r="C59" s="35"/>
      <c r="D59" s="15"/>
      <c r="E59" s="15"/>
      <c r="F59" s="16"/>
      <c r="G59" s="17"/>
      <c r="H59" s="18"/>
    </row>
    <row r="60" spans="2:8">
      <c r="B60" s="153"/>
      <c r="C60" s="35"/>
      <c r="D60" s="15"/>
      <c r="E60" s="15"/>
      <c r="F60" s="16"/>
      <c r="G60" s="17"/>
      <c r="H60" s="18"/>
    </row>
    <row r="61" spans="2:8">
      <c r="B61" s="158"/>
      <c r="C61" s="173"/>
      <c r="D61" s="73"/>
      <c r="E61" s="15"/>
      <c r="F61" s="16"/>
      <c r="G61" s="17" t="str">
        <f>IF(D61="","",E61*F61)</f>
        <v/>
      </c>
      <c r="H61" s="18"/>
    </row>
    <row r="62" spans="2:8">
      <c r="B62" s="158"/>
      <c r="C62" s="173"/>
      <c r="D62" s="73"/>
      <c r="E62" s="15"/>
      <c r="F62" s="16"/>
      <c r="G62" s="17" t="str">
        <f>IF(D62="","",E62*F62)</f>
        <v/>
      </c>
      <c r="H62" s="18"/>
    </row>
    <row r="63" spans="2:8">
      <c r="B63" s="158"/>
      <c r="C63" s="173"/>
      <c r="D63" s="73"/>
      <c r="E63" s="15"/>
      <c r="F63" s="16"/>
      <c r="G63" s="17" t="str">
        <f>IF(D63="","",E63*F63)</f>
        <v/>
      </c>
      <c r="H63" s="18"/>
    </row>
    <row r="64" spans="2:8">
      <c r="B64" s="158"/>
      <c r="C64" s="173"/>
      <c r="D64" s="73"/>
      <c r="E64" s="15"/>
      <c r="F64" s="16"/>
      <c r="G64" s="17" t="str">
        <f>IF(D64="","",E64*F64)</f>
        <v/>
      </c>
      <c r="H64" s="18"/>
    </row>
    <row r="65" spans="2:8">
      <c r="B65" s="158"/>
      <c r="C65" s="173"/>
      <c r="D65" s="73"/>
      <c r="E65" s="15"/>
      <c r="F65" s="16"/>
      <c r="G65" s="17" t="str">
        <f>IF(D65="","",E65*F65)</f>
        <v/>
      </c>
      <c r="H65" s="18"/>
    </row>
    <row r="66" spans="2:8">
      <c r="B66" s="158"/>
      <c r="C66" s="173"/>
      <c r="D66" s="73"/>
      <c r="E66" s="15"/>
      <c r="F66" s="16"/>
      <c r="G66" s="17"/>
      <c r="H66" s="18"/>
    </row>
    <row r="67" spans="2:8">
      <c r="B67" s="158"/>
      <c r="C67" s="173"/>
      <c r="D67" s="73"/>
      <c r="E67" s="15"/>
      <c r="F67" s="16"/>
      <c r="G67" s="17"/>
      <c r="H67" s="18"/>
    </row>
    <row r="68" spans="2:8">
      <c r="B68" s="158"/>
      <c r="C68" s="173"/>
      <c r="D68" s="73"/>
      <c r="E68" s="15"/>
      <c r="F68" s="16"/>
      <c r="G68" s="17" t="str">
        <f>IF(D68="","",E68*F68)</f>
        <v/>
      </c>
      <c r="H68" s="18"/>
    </row>
    <row r="69" spans="2:8">
      <c r="B69" s="158"/>
      <c r="C69" s="173"/>
      <c r="D69" s="73"/>
      <c r="E69" s="15"/>
      <c r="F69" s="16"/>
      <c r="G69" s="17" t="str">
        <f>IF(D69="","",E69*F69)</f>
        <v/>
      </c>
      <c r="H69" s="18"/>
    </row>
    <row r="70" spans="2:8">
      <c r="B70" s="158"/>
      <c r="C70" s="173"/>
      <c r="D70" s="73"/>
      <c r="E70" s="15"/>
      <c r="F70" s="16"/>
      <c r="G70" s="17" t="str">
        <f>IF(D70="","",E70*F70)</f>
        <v/>
      </c>
      <c r="H70" s="18"/>
    </row>
    <row r="71" spans="2:8">
      <c r="B71" s="158"/>
      <c r="C71" s="173"/>
      <c r="D71" s="73"/>
      <c r="E71" s="15"/>
      <c r="F71" s="16"/>
      <c r="G71" s="17" t="str">
        <f>IF(D71="","",E71*F71)</f>
        <v/>
      </c>
      <c r="H71" s="18"/>
    </row>
    <row r="72" spans="2:8">
      <c r="B72" s="158"/>
      <c r="C72" s="173"/>
      <c r="D72" s="73"/>
      <c r="E72" s="15"/>
      <c r="F72" s="16"/>
      <c r="G72" s="17"/>
      <c r="H72" s="18"/>
    </row>
    <row r="73" spans="2:8">
      <c r="B73" s="158"/>
      <c r="C73" s="173"/>
      <c r="D73" s="73"/>
      <c r="E73" s="15"/>
      <c r="F73" s="16"/>
      <c r="G73" s="17" t="str">
        <f t="shared" ref="G73:G78" si="0">IF(D73="","",E73*F73)</f>
        <v/>
      </c>
      <c r="H73" s="18"/>
    </row>
    <row r="74" spans="2:8">
      <c r="B74" s="158"/>
      <c r="C74" s="173"/>
      <c r="D74" s="73"/>
      <c r="E74" s="15"/>
      <c r="F74" s="16"/>
      <c r="G74" s="17" t="str">
        <f t="shared" si="0"/>
        <v/>
      </c>
      <c r="H74" s="18"/>
    </row>
    <row r="75" spans="2:8">
      <c r="B75" s="158"/>
      <c r="C75" s="173"/>
      <c r="D75" s="73"/>
      <c r="E75" s="15"/>
      <c r="F75" s="16"/>
      <c r="G75" s="17" t="str">
        <f t="shared" si="0"/>
        <v/>
      </c>
      <c r="H75" s="18"/>
    </row>
    <row r="76" spans="2:8">
      <c r="B76" s="158"/>
      <c r="C76" s="173"/>
      <c r="D76" s="73"/>
      <c r="E76" s="15"/>
      <c r="F76" s="16"/>
      <c r="G76" s="17" t="str">
        <f t="shared" si="0"/>
        <v/>
      </c>
      <c r="H76" s="18"/>
    </row>
    <row r="77" spans="2:8">
      <c r="B77" s="158"/>
      <c r="C77" s="173"/>
      <c r="D77" s="73"/>
      <c r="E77" s="15"/>
      <c r="F77" s="16"/>
      <c r="G77" s="17" t="str">
        <f t="shared" si="0"/>
        <v/>
      </c>
      <c r="H77" s="18"/>
    </row>
    <row r="78" spans="2:8">
      <c r="B78" s="158"/>
      <c r="C78" s="173"/>
      <c r="D78" s="73"/>
      <c r="E78" s="15"/>
      <c r="F78" s="16"/>
      <c r="G78" s="17" t="str">
        <f t="shared" si="0"/>
        <v/>
      </c>
      <c r="H78" s="18"/>
    </row>
    <row r="79" spans="2:8" s="28" customFormat="1" ht="24.95" customHeight="1">
      <c r="B79" s="90" t="str">
        <f>$B$10</f>
        <v>C7.5</v>
      </c>
      <c r="C79" s="30" t="s">
        <v>94</v>
      </c>
      <c r="D79" s="31"/>
      <c r="E79" s="32"/>
      <c r="F79" s="31"/>
      <c r="G79" s="33">
        <f>SUM(G9:G78)</f>
        <v>0</v>
      </c>
      <c r="H79" s="34"/>
    </row>
  </sheetData>
  <mergeCells count="4">
    <mergeCell ref="E1:G1"/>
    <mergeCell ref="B4:F4"/>
    <mergeCell ref="G4:G7"/>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0000"/>
  </sheetPr>
  <dimension ref="B1:H78"/>
  <sheetViews>
    <sheetView view="pageBreakPreview" zoomScaleNormal="125" zoomScaleSheetLayoutView="100" zoomScalePageLayoutView="125" workbookViewId="0">
      <pane xSplit="4" ySplit="1" topLeftCell="E2"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c r="B4" s="670" t="s">
        <v>148</v>
      </c>
      <c r="C4" s="671"/>
      <c r="D4" s="671"/>
      <c r="E4" s="671"/>
      <c r="F4" s="671"/>
      <c r="G4" s="678" t="str">
        <f>"CHAPTER "&amp;B10</f>
        <v>CHAPTER C7.6</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s="9" customFormat="1">
      <c r="B9" s="158"/>
      <c r="C9" s="7"/>
      <c r="D9" s="93"/>
      <c r="E9" s="51"/>
      <c r="F9" s="51"/>
      <c r="G9" s="17" t="str">
        <f>IF(D9="","",E9*F9)</f>
        <v/>
      </c>
      <c r="H9" s="12"/>
    </row>
    <row r="10" spans="2:8" s="9" customFormat="1">
      <c r="B10" s="158" t="s">
        <v>2077</v>
      </c>
      <c r="C10" s="7" t="s">
        <v>2078</v>
      </c>
      <c r="D10" s="51"/>
      <c r="E10" s="51"/>
      <c r="F10" s="51"/>
      <c r="G10" s="17" t="str">
        <f>IF(D10="","",E10*F10)</f>
        <v/>
      </c>
      <c r="H10" s="12"/>
    </row>
    <row r="11" spans="2:8" s="9" customFormat="1">
      <c r="B11" s="158"/>
      <c r="C11" s="7"/>
      <c r="D11" s="51"/>
      <c r="E11" s="51"/>
      <c r="F11" s="51"/>
      <c r="G11" s="17" t="str">
        <f>IF(D11="","",E11*F11)</f>
        <v/>
      </c>
      <c r="H11" s="12"/>
    </row>
    <row r="12" spans="2:8" ht="25.5">
      <c r="B12" s="153" t="s">
        <v>2079</v>
      </c>
      <c r="C12" s="785" t="s">
        <v>2080</v>
      </c>
      <c r="D12" s="15" t="s">
        <v>93</v>
      </c>
      <c r="E12" s="15"/>
      <c r="F12" s="16"/>
      <c r="G12" s="17">
        <f>IF(D12="","",E12*F12)</f>
        <v>0</v>
      </c>
      <c r="H12" s="18"/>
    </row>
    <row r="13" spans="2:8">
      <c r="B13" s="153"/>
      <c r="C13" s="35"/>
      <c r="D13" s="15"/>
      <c r="E13" s="15"/>
      <c r="F13" s="16"/>
      <c r="G13" s="17"/>
      <c r="H13" s="18"/>
    </row>
    <row r="14" spans="2:8">
      <c r="B14" s="153"/>
      <c r="C14" s="35"/>
      <c r="D14" s="15"/>
      <c r="E14" s="15"/>
      <c r="F14" s="16"/>
      <c r="G14" s="17"/>
      <c r="H14" s="18"/>
    </row>
    <row r="15" spans="2:8">
      <c r="B15" s="153"/>
      <c r="C15" s="35"/>
      <c r="D15" s="15"/>
      <c r="E15" s="15"/>
      <c r="F15" s="16"/>
      <c r="G15" s="17"/>
      <c r="H15" s="18"/>
    </row>
    <row r="16" spans="2:8">
      <c r="B16" s="153"/>
      <c r="C16" s="35"/>
      <c r="D16" s="15"/>
      <c r="E16" s="15"/>
      <c r="F16" s="16"/>
      <c r="G16" s="17"/>
      <c r="H16" s="18"/>
    </row>
    <row r="17" spans="2:8">
      <c r="B17" s="153"/>
      <c r="C17" s="35"/>
      <c r="D17" s="15"/>
      <c r="E17" s="15"/>
      <c r="F17" s="16"/>
      <c r="G17" s="17"/>
      <c r="H17" s="18"/>
    </row>
    <row r="18" spans="2:8">
      <c r="B18" s="153"/>
      <c r="C18" s="35"/>
      <c r="D18" s="15"/>
      <c r="E18" s="15"/>
      <c r="F18" s="16"/>
      <c r="G18" s="17"/>
      <c r="H18" s="18"/>
    </row>
    <row r="19" spans="2:8">
      <c r="B19" s="153"/>
      <c r="C19" s="35"/>
      <c r="D19" s="15"/>
      <c r="E19" s="15"/>
      <c r="F19" s="16"/>
      <c r="G19" s="17"/>
      <c r="H19" s="18"/>
    </row>
    <row r="20" spans="2:8">
      <c r="B20" s="153"/>
      <c r="C20" s="35"/>
      <c r="D20" s="15"/>
      <c r="E20" s="15"/>
      <c r="F20" s="16"/>
      <c r="G20" s="17"/>
      <c r="H20" s="18"/>
    </row>
    <row r="21" spans="2:8">
      <c r="B21" s="153"/>
      <c r="C21" s="35"/>
      <c r="D21" s="15"/>
      <c r="E21" s="15"/>
      <c r="F21" s="16"/>
      <c r="G21" s="17"/>
      <c r="H21" s="18"/>
    </row>
    <row r="22" spans="2:8">
      <c r="B22" s="153"/>
      <c r="C22" s="35"/>
      <c r="D22" s="15"/>
      <c r="E22" s="15"/>
      <c r="F22" s="16"/>
      <c r="G22" s="17"/>
      <c r="H22" s="18"/>
    </row>
    <row r="23" spans="2:8">
      <c r="B23" s="153"/>
      <c r="C23" s="35"/>
      <c r="D23" s="15"/>
      <c r="E23" s="15"/>
      <c r="F23" s="16"/>
      <c r="G23" s="17"/>
      <c r="H23" s="18"/>
    </row>
    <row r="24" spans="2:8">
      <c r="B24" s="153"/>
      <c r="C24" s="35"/>
      <c r="D24" s="15"/>
      <c r="E24" s="15"/>
      <c r="F24" s="16"/>
      <c r="G24" s="17"/>
      <c r="H24" s="18"/>
    </row>
    <row r="25" spans="2:8">
      <c r="B25" s="153"/>
      <c r="C25" s="35"/>
      <c r="D25" s="15"/>
      <c r="E25" s="15"/>
      <c r="F25" s="16"/>
      <c r="G25" s="17"/>
      <c r="H25" s="18"/>
    </row>
    <row r="26" spans="2:8">
      <c r="B26" s="153"/>
      <c r="C26" s="35"/>
      <c r="D26" s="15"/>
      <c r="E26" s="15"/>
      <c r="F26" s="16"/>
      <c r="G26" s="17"/>
      <c r="H26" s="18"/>
    </row>
    <row r="27" spans="2:8">
      <c r="B27" s="153"/>
      <c r="C27" s="35"/>
      <c r="D27" s="15"/>
      <c r="E27" s="15"/>
      <c r="F27" s="16"/>
      <c r="G27" s="17"/>
      <c r="H27" s="18"/>
    </row>
    <row r="28" spans="2:8">
      <c r="B28" s="153"/>
      <c r="C28" s="35"/>
      <c r="D28" s="15"/>
      <c r="E28" s="15"/>
      <c r="F28" s="16"/>
      <c r="G28" s="17"/>
      <c r="H28" s="18"/>
    </row>
    <row r="29" spans="2:8">
      <c r="B29" s="153"/>
      <c r="C29" s="35"/>
      <c r="D29" s="15"/>
      <c r="E29" s="15"/>
      <c r="F29" s="16"/>
      <c r="G29" s="17"/>
      <c r="H29" s="18"/>
    </row>
    <row r="30" spans="2:8">
      <c r="B30" s="153"/>
      <c r="C30" s="35"/>
      <c r="D30" s="15"/>
      <c r="E30" s="15"/>
      <c r="F30" s="16"/>
      <c r="G30" s="17"/>
      <c r="H30" s="18"/>
    </row>
    <row r="31" spans="2:8">
      <c r="B31" s="153"/>
      <c r="C31" s="35"/>
      <c r="D31" s="15"/>
      <c r="E31" s="15"/>
      <c r="F31" s="16"/>
      <c r="G31" s="17"/>
      <c r="H31" s="18"/>
    </row>
    <row r="32" spans="2:8">
      <c r="B32" s="153"/>
      <c r="C32" s="35"/>
      <c r="D32" s="15"/>
      <c r="E32" s="15"/>
      <c r="F32" s="16"/>
      <c r="G32" s="17"/>
      <c r="H32" s="18"/>
    </row>
    <row r="33" spans="2:8">
      <c r="B33" s="153"/>
      <c r="C33" s="35"/>
      <c r="D33" s="15"/>
      <c r="E33" s="15"/>
      <c r="F33" s="16"/>
      <c r="G33" s="17"/>
      <c r="H33" s="18"/>
    </row>
    <row r="34" spans="2:8">
      <c r="B34" s="153"/>
      <c r="C34" s="35"/>
      <c r="D34" s="15"/>
      <c r="E34" s="15"/>
      <c r="F34" s="16"/>
      <c r="G34" s="17"/>
      <c r="H34" s="18"/>
    </row>
    <row r="35" spans="2:8">
      <c r="B35" s="153"/>
      <c r="C35" s="35"/>
      <c r="D35" s="15"/>
      <c r="E35" s="15"/>
      <c r="F35" s="16"/>
      <c r="G35" s="17"/>
      <c r="H35" s="18"/>
    </row>
    <row r="36" spans="2:8">
      <c r="B36" s="153"/>
      <c r="C36" s="35"/>
      <c r="D36" s="15"/>
      <c r="E36" s="15"/>
      <c r="F36" s="16"/>
      <c r="G36" s="17"/>
      <c r="H36" s="18"/>
    </row>
    <row r="37" spans="2:8">
      <c r="B37" s="153"/>
      <c r="C37" s="35"/>
      <c r="D37" s="15"/>
      <c r="E37" s="15"/>
      <c r="F37" s="16"/>
      <c r="G37" s="17"/>
      <c r="H37" s="18"/>
    </row>
    <row r="38" spans="2:8">
      <c r="B38" s="153"/>
      <c r="C38" s="35"/>
      <c r="D38" s="15"/>
      <c r="E38" s="15"/>
      <c r="F38" s="16"/>
      <c r="G38" s="17"/>
      <c r="H38" s="18"/>
    </row>
    <row r="39" spans="2:8">
      <c r="B39" s="153"/>
      <c r="C39" s="35"/>
      <c r="D39" s="15"/>
      <c r="E39" s="15"/>
      <c r="F39" s="16"/>
      <c r="G39" s="17"/>
      <c r="H39" s="18"/>
    </row>
    <row r="40" spans="2:8">
      <c r="B40" s="153"/>
      <c r="C40" s="35"/>
      <c r="D40" s="15"/>
      <c r="E40" s="15"/>
      <c r="F40" s="16"/>
      <c r="G40" s="17"/>
      <c r="H40" s="18"/>
    </row>
    <row r="41" spans="2:8">
      <c r="B41" s="153"/>
      <c r="C41" s="35"/>
      <c r="D41" s="15"/>
      <c r="E41" s="15"/>
      <c r="F41" s="16"/>
      <c r="G41" s="17"/>
      <c r="H41" s="18"/>
    </row>
    <row r="42" spans="2:8">
      <c r="B42" s="153"/>
      <c r="C42" s="35"/>
      <c r="D42" s="15"/>
      <c r="E42" s="15"/>
      <c r="F42" s="16"/>
      <c r="G42" s="17"/>
      <c r="H42" s="18"/>
    </row>
    <row r="43" spans="2:8">
      <c r="B43" s="153"/>
      <c r="C43" s="35"/>
      <c r="D43" s="15"/>
      <c r="E43" s="15"/>
      <c r="F43" s="16"/>
      <c r="G43" s="17"/>
      <c r="H43" s="18"/>
    </row>
    <row r="44" spans="2:8">
      <c r="B44" s="153"/>
      <c r="C44" s="35"/>
      <c r="D44" s="15"/>
      <c r="E44" s="15"/>
      <c r="F44" s="16"/>
      <c r="G44" s="17"/>
      <c r="H44" s="18"/>
    </row>
    <row r="45" spans="2:8">
      <c r="B45" s="153"/>
      <c r="C45" s="35"/>
      <c r="D45" s="15"/>
      <c r="E45" s="15"/>
      <c r="F45" s="16"/>
      <c r="G45" s="17"/>
      <c r="H45" s="18"/>
    </row>
    <row r="46" spans="2:8">
      <c r="B46" s="153"/>
      <c r="C46" s="35"/>
      <c r="D46" s="15"/>
      <c r="E46" s="15"/>
      <c r="F46" s="16"/>
      <c r="G46" s="17"/>
      <c r="H46" s="18"/>
    </row>
    <row r="47" spans="2:8">
      <c r="B47" s="153"/>
      <c r="C47" s="35"/>
      <c r="D47" s="15"/>
      <c r="E47" s="15"/>
      <c r="F47" s="16"/>
      <c r="G47" s="17"/>
      <c r="H47" s="18"/>
    </row>
    <row r="48" spans="2:8">
      <c r="B48" s="153"/>
      <c r="C48" s="35"/>
      <c r="D48" s="15"/>
      <c r="E48" s="15"/>
      <c r="F48" s="16"/>
      <c r="G48" s="17"/>
      <c r="H48" s="18"/>
    </row>
    <row r="49" spans="2:8">
      <c r="B49" s="153"/>
      <c r="C49" s="35"/>
      <c r="D49" s="15"/>
      <c r="E49" s="15"/>
      <c r="F49" s="16"/>
      <c r="G49" s="17"/>
      <c r="H49" s="18"/>
    </row>
    <row r="50" spans="2:8">
      <c r="B50" s="153"/>
      <c r="C50" s="35"/>
      <c r="D50" s="15"/>
      <c r="E50" s="15"/>
      <c r="F50" s="16"/>
      <c r="G50" s="17"/>
      <c r="H50" s="18"/>
    </row>
    <row r="51" spans="2:8">
      <c r="B51" s="153"/>
      <c r="C51" s="35"/>
      <c r="D51" s="15"/>
      <c r="E51" s="15"/>
      <c r="F51" s="16"/>
      <c r="G51" s="17"/>
      <c r="H51" s="18"/>
    </row>
    <row r="52" spans="2:8">
      <c r="B52" s="153"/>
      <c r="C52" s="35"/>
      <c r="D52" s="15"/>
      <c r="E52" s="15"/>
      <c r="F52" s="16"/>
      <c r="G52" s="17"/>
      <c r="H52" s="18"/>
    </row>
    <row r="53" spans="2:8">
      <c r="B53" s="153"/>
      <c r="C53" s="35"/>
      <c r="D53" s="15"/>
      <c r="E53" s="15"/>
      <c r="F53" s="16"/>
      <c r="G53" s="17"/>
      <c r="H53" s="18"/>
    </row>
    <row r="54" spans="2:8">
      <c r="B54" s="153"/>
      <c r="C54" s="35"/>
      <c r="D54" s="15"/>
      <c r="E54" s="15"/>
      <c r="F54" s="16"/>
      <c r="G54" s="17"/>
      <c r="H54" s="18"/>
    </row>
    <row r="55" spans="2:8">
      <c r="B55" s="153"/>
      <c r="C55" s="35"/>
      <c r="D55" s="15"/>
      <c r="E55" s="15"/>
      <c r="F55" s="16"/>
      <c r="G55" s="17"/>
      <c r="H55" s="18"/>
    </row>
    <row r="56" spans="2:8">
      <c r="B56" s="153"/>
      <c r="C56" s="35"/>
      <c r="D56" s="15"/>
      <c r="E56" s="15"/>
      <c r="F56" s="16"/>
      <c r="G56" s="17"/>
      <c r="H56" s="18"/>
    </row>
    <row r="57" spans="2:8">
      <c r="B57" s="153"/>
      <c r="C57" s="35"/>
      <c r="D57" s="15"/>
      <c r="E57" s="15"/>
      <c r="F57" s="16"/>
      <c r="G57" s="17"/>
      <c r="H57" s="18"/>
    </row>
    <row r="58" spans="2:8">
      <c r="B58" s="153"/>
      <c r="C58" s="35"/>
      <c r="D58" s="15"/>
      <c r="E58" s="15"/>
      <c r="F58" s="16"/>
      <c r="G58" s="17"/>
      <c r="H58" s="18"/>
    </row>
    <row r="59" spans="2:8">
      <c r="B59" s="153"/>
      <c r="C59" s="35"/>
      <c r="D59" s="15"/>
      <c r="E59" s="15"/>
      <c r="F59" s="16"/>
      <c r="G59" s="17"/>
      <c r="H59" s="18"/>
    </row>
    <row r="60" spans="2:8">
      <c r="B60" s="153"/>
      <c r="C60" s="35"/>
      <c r="D60" s="15"/>
      <c r="E60" s="15"/>
      <c r="F60" s="16"/>
      <c r="G60" s="17"/>
      <c r="H60" s="18"/>
    </row>
    <row r="61" spans="2:8">
      <c r="B61" s="158"/>
      <c r="C61" s="173"/>
      <c r="D61" s="73"/>
      <c r="E61" s="15"/>
      <c r="F61" s="16"/>
      <c r="G61" s="17" t="str">
        <f>IF(D61="","",E61*F61)</f>
        <v/>
      </c>
      <c r="H61" s="18"/>
    </row>
    <row r="62" spans="2:8">
      <c r="B62" s="158"/>
      <c r="C62" s="173"/>
      <c r="D62" s="73"/>
      <c r="E62" s="15"/>
      <c r="F62" s="16"/>
      <c r="G62" s="17" t="str">
        <f>IF(D62="","",E62*F62)</f>
        <v/>
      </c>
      <c r="H62" s="18"/>
    </row>
    <row r="63" spans="2:8">
      <c r="B63" s="158"/>
      <c r="C63" s="173"/>
      <c r="D63" s="73"/>
      <c r="E63" s="15"/>
      <c r="F63" s="16"/>
      <c r="G63" s="17" t="str">
        <f>IF(D63="","",E63*F63)</f>
        <v/>
      </c>
      <c r="H63" s="18"/>
    </row>
    <row r="64" spans="2:8">
      <c r="B64" s="158"/>
      <c r="C64" s="173"/>
      <c r="D64" s="73"/>
      <c r="E64" s="15"/>
      <c r="F64" s="16"/>
      <c r="G64" s="17" t="str">
        <f>IF(D64="","",E64*F64)</f>
        <v/>
      </c>
      <c r="H64" s="18"/>
    </row>
    <row r="65" spans="2:8">
      <c r="B65" s="158"/>
      <c r="C65" s="173"/>
      <c r="D65" s="73"/>
      <c r="E65" s="15"/>
      <c r="F65" s="16"/>
      <c r="G65" s="17" t="str">
        <f>IF(D65="","",E65*F65)</f>
        <v/>
      </c>
      <c r="H65" s="18"/>
    </row>
    <row r="66" spans="2:8">
      <c r="B66" s="158"/>
      <c r="C66" s="173"/>
      <c r="D66" s="73"/>
      <c r="E66" s="15"/>
      <c r="F66" s="16"/>
      <c r="G66" s="17"/>
      <c r="H66" s="18"/>
    </row>
    <row r="67" spans="2:8">
      <c r="B67" s="158"/>
      <c r="C67" s="173"/>
      <c r="D67" s="73"/>
      <c r="E67" s="15"/>
      <c r="F67" s="16"/>
      <c r="G67" s="17"/>
      <c r="H67" s="18"/>
    </row>
    <row r="68" spans="2:8">
      <c r="B68" s="158"/>
      <c r="C68" s="173"/>
      <c r="D68" s="73"/>
      <c r="E68" s="15"/>
      <c r="F68" s="16"/>
      <c r="G68" s="17" t="str">
        <f>IF(D68="","",E68*F68)</f>
        <v/>
      </c>
      <c r="H68" s="18"/>
    </row>
    <row r="69" spans="2:8">
      <c r="B69" s="158"/>
      <c r="C69" s="173"/>
      <c r="D69" s="73"/>
      <c r="E69" s="15"/>
      <c r="F69" s="16"/>
      <c r="G69" s="17" t="str">
        <f>IF(D69="","",E69*F69)</f>
        <v/>
      </c>
      <c r="H69" s="18"/>
    </row>
    <row r="70" spans="2:8">
      <c r="B70" s="158"/>
      <c r="C70" s="173"/>
      <c r="D70" s="73"/>
      <c r="E70" s="15"/>
      <c r="F70" s="16"/>
      <c r="G70" s="17" t="str">
        <f>IF(D70="","",E70*F70)</f>
        <v/>
      </c>
      <c r="H70" s="18"/>
    </row>
    <row r="71" spans="2:8">
      <c r="B71" s="158"/>
      <c r="C71" s="173"/>
      <c r="D71" s="73"/>
      <c r="E71" s="15"/>
      <c r="F71" s="16"/>
      <c r="G71" s="17" t="str">
        <f>IF(D71="","",E71*F71)</f>
        <v/>
      </c>
      <c r="H71" s="18"/>
    </row>
    <row r="72" spans="2:8">
      <c r="B72" s="158"/>
      <c r="C72" s="173"/>
      <c r="D72" s="73"/>
      <c r="E72" s="15"/>
      <c r="F72" s="16"/>
      <c r="G72" s="17"/>
      <c r="H72" s="18"/>
    </row>
    <row r="73" spans="2:8">
      <c r="B73" s="158"/>
      <c r="C73" s="173"/>
      <c r="D73" s="73"/>
      <c r="E73" s="15"/>
      <c r="F73" s="16"/>
      <c r="G73" s="17" t="str">
        <f>IF(D73="","",E73*F73)</f>
        <v/>
      </c>
      <c r="H73" s="18"/>
    </row>
    <row r="74" spans="2:8">
      <c r="B74" s="158"/>
      <c r="C74" s="173"/>
      <c r="D74" s="73"/>
      <c r="E74" s="15"/>
      <c r="F74" s="16"/>
      <c r="G74" s="17" t="str">
        <f>IF(D74="","",E74*F74)</f>
        <v/>
      </c>
      <c r="H74" s="18"/>
    </row>
    <row r="75" spans="2:8">
      <c r="B75" s="158"/>
      <c r="C75" s="173"/>
      <c r="D75" s="73"/>
      <c r="E75" s="15"/>
      <c r="F75" s="16"/>
      <c r="G75" s="17" t="str">
        <f>IF(D75="","",E75*F75)</f>
        <v/>
      </c>
      <c r="H75" s="18"/>
    </row>
    <row r="76" spans="2:8">
      <c r="B76" s="158"/>
      <c r="C76" s="173"/>
      <c r="D76" s="73"/>
      <c r="E76" s="15"/>
      <c r="F76" s="16"/>
      <c r="G76" s="17" t="str">
        <f>IF(D76="","",E76*F76)</f>
        <v/>
      </c>
      <c r="H76" s="18"/>
    </row>
    <row r="77" spans="2:8">
      <c r="B77" s="158"/>
      <c r="C77" s="173"/>
      <c r="D77" s="73"/>
      <c r="E77" s="15"/>
      <c r="F77" s="16"/>
      <c r="G77" s="17" t="str">
        <f>IF(D77="","",E77*F77)</f>
        <v/>
      </c>
      <c r="H77" s="18"/>
    </row>
    <row r="78" spans="2:8" s="28" customFormat="1" ht="24.95" customHeight="1">
      <c r="B78" s="90" t="str">
        <f>$B$10</f>
        <v>C7.6</v>
      </c>
      <c r="C78" s="30" t="s">
        <v>94</v>
      </c>
      <c r="D78" s="31"/>
      <c r="E78" s="32"/>
      <c r="F78" s="31"/>
      <c r="G78" s="33">
        <f>SUM(G9:G77)</f>
        <v>0</v>
      </c>
      <c r="H78" s="34"/>
    </row>
  </sheetData>
  <mergeCells count="4">
    <mergeCell ref="E1:G1"/>
    <mergeCell ref="B4:F4"/>
    <mergeCell ref="G4:G7"/>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tabColor rgb="FFFF0000"/>
  </sheetPr>
  <dimension ref="B1:H73"/>
  <sheetViews>
    <sheetView view="pageBreakPreview" topLeftCell="A11"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2081</v>
      </c>
      <c r="C10" s="20" t="s">
        <v>2082</v>
      </c>
      <c r="D10" s="22"/>
      <c r="E10" s="22"/>
      <c r="F10" s="40"/>
      <c r="G10" s="17" t="str">
        <f t="shared" si="0"/>
        <v/>
      </c>
      <c r="H10" s="41"/>
    </row>
    <row r="11" spans="2:8">
      <c r="B11" s="50"/>
      <c r="C11" s="14"/>
      <c r="D11" s="22"/>
      <c r="E11" s="22"/>
      <c r="F11" s="40"/>
      <c r="G11" s="17" t="str">
        <f t="shared" si="0"/>
        <v/>
      </c>
      <c r="H11" s="41"/>
    </row>
    <row r="12" spans="2:8">
      <c r="B12" s="50" t="s">
        <v>2083</v>
      </c>
      <c r="C12" s="14" t="s">
        <v>2084</v>
      </c>
      <c r="D12" s="22"/>
      <c r="E12" s="22"/>
      <c r="F12" s="40"/>
      <c r="G12" s="17" t="str">
        <f t="shared" si="0"/>
        <v/>
      </c>
      <c r="H12" s="41"/>
    </row>
    <row r="13" spans="2:8">
      <c r="B13" s="50"/>
      <c r="C13" s="14"/>
      <c r="D13" s="22"/>
      <c r="E13" s="22"/>
      <c r="F13" s="40"/>
      <c r="G13" s="17" t="str">
        <f t="shared" si="0"/>
        <v/>
      </c>
      <c r="H13" s="41"/>
    </row>
    <row r="14" spans="2:8">
      <c r="B14" s="50" t="s">
        <v>2085</v>
      </c>
      <c r="C14" s="14" t="s">
        <v>2086</v>
      </c>
      <c r="D14" s="22"/>
      <c r="E14" s="23"/>
      <c r="F14" s="24"/>
      <c r="G14" s="17" t="str">
        <f t="shared" si="0"/>
        <v/>
      </c>
      <c r="H14" s="42"/>
    </row>
    <row r="15" spans="2:8">
      <c r="B15" s="50"/>
      <c r="C15" s="14"/>
      <c r="D15" s="22"/>
      <c r="E15" s="23"/>
      <c r="F15" s="24"/>
      <c r="G15" s="17" t="str">
        <f t="shared" si="0"/>
        <v/>
      </c>
      <c r="H15" s="42"/>
    </row>
    <row r="16" spans="2:8" ht="25.5">
      <c r="B16" s="50" t="s">
        <v>311</v>
      </c>
      <c r="C16" s="14" t="s">
        <v>2087</v>
      </c>
      <c r="D16" s="22" t="s">
        <v>1118</v>
      </c>
      <c r="E16" s="23"/>
      <c r="F16" s="24"/>
      <c r="G16" s="17">
        <f t="shared" si="0"/>
        <v>0</v>
      </c>
      <c r="H16" s="42"/>
    </row>
    <row r="17" spans="2:8">
      <c r="B17" s="50"/>
      <c r="C17" s="14"/>
      <c r="D17" s="22"/>
      <c r="E17" s="23"/>
      <c r="F17" s="24"/>
      <c r="G17" s="17" t="str">
        <f t="shared" si="0"/>
        <v/>
      </c>
      <c r="H17" s="42"/>
    </row>
    <row r="18" spans="2:8">
      <c r="B18" s="50" t="s">
        <v>2088</v>
      </c>
      <c r="C18" s="14" t="s">
        <v>2089</v>
      </c>
      <c r="D18" s="22"/>
      <c r="E18" s="23"/>
      <c r="F18" s="40"/>
      <c r="G18" s="17" t="str">
        <f t="shared" si="0"/>
        <v/>
      </c>
      <c r="H18" s="41"/>
    </row>
    <row r="19" spans="2:8">
      <c r="B19" s="50"/>
      <c r="C19" s="14"/>
      <c r="D19" s="22"/>
      <c r="E19" s="23"/>
      <c r="F19" s="43"/>
      <c r="G19" s="17" t="str">
        <f t="shared" si="0"/>
        <v/>
      </c>
      <c r="H19" s="41"/>
    </row>
    <row r="20" spans="2:8" ht="25.5">
      <c r="B20" s="50" t="s">
        <v>311</v>
      </c>
      <c r="C20" s="14" t="s">
        <v>2087</v>
      </c>
      <c r="D20" s="22" t="s">
        <v>1118</v>
      </c>
      <c r="E20" s="23"/>
      <c r="F20" s="40"/>
      <c r="G20" s="17">
        <f t="shared" si="0"/>
        <v>0</v>
      </c>
      <c r="H20" s="44"/>
    </row>
    <row r="21" spans="2:8">
      <c r="B21" s="50"/>
      <c r="C21" s="14"/>
      <c r="D21" s="22"/>
      <c r="E21" s="23"/>
      <c r="F21" s="45"/>
      <c r="G21" s="17" t="str">
        <f t="shared" si="0"/>
        <v/>
      </c>
    </row>
    <row r="22" spans="2:8">
      <c r="B22" s="50" t="s">
        <v>2090</v>
      </c>
      <c r="C22" s="14" t="s">
        <v>2091</v>
      </c>
      <c r="D22" s="22" t="s">
        <v>1118</v>
      </c>
      <c r="E22" s="23"/>
      <c r="F22" s="45"/>
      <c r="G22" s="17">
        <f t="shared" si="0"/>
        <v>0</v>
      </c>
    </row>
    <row r="23" spans="2:8">
      <c r="B23" s="50"/>
      <c r="C23" s="14"/>
      <c r="D23" s="22"/>
      <c r="E23" s="23"/>
      <c r="F23" s="38"/>
      <c r="G23" s="17" t="str">
        <f t="shared" si="0"/>
        <v/>
      </c>
    </row>
    <row r="24" spans="2:8">
      <c r="B24" s="50" t="s">
        <v>2092</v>
      </c>
      <c r="C24" s="14" t="s">
        <v>2093</v>
      </c>
      <c r="D24" s="22" t="s">
        <v>1118</v>
      </c>
      <c r="E24" s="23"/>
      <c r="F24" s="45"/>
      <c r="G24" s="17">
        <f t="shared" si="0"/>
        <v>0</v>
      </c>
    </row>
    <row r="25" spans="2:8">
      <c r="B25" s="50"/>
      <c r="C25" s="14"/>
      <c r="D25" s="22"/>
      <c r="E25" s="23"/>
      <c r="F25" s="43"/>
      <c r="G25" s="17" t="str">
        <f t="shared" si="0"/>
        <v/>
      </c>
    </row>
    <row r="26" spans="2:8" ht="25.5">
      <c r="B26" s="50" t="s">
        <v>2094</v>
      </c>
      <c r="C26" s="14" t="s">
        <v>2095</v>
      </c>
      <c r="D26" s="22"/>
      <c r="E26" s="23"/>
      <c r="F26" s="45"/>
      <c r="G26" s="17" t="str">
        <f t="shared" si="0"/>
        <v/>
      </c>
    </row>
    <row r="27" spans="2:8">
      <c r="B27" s="50"/>
      <c r="C27" s="14"/>
      <c r="D27" s="22"/>
      <c r="E27" s="23"/>
      <c r="F27" s="40"/>
      <c r="G27" s="17" t="str">
        <f t="shared" si="0"/>
        <v/>
      </c>
      <c r="H27" s="41"/>
    </row>
    <row r="28" spans="2:8">
      <c r="B28" s="50" t="s">
        <v>2096</v>
      </c>
      <c r="C28" s="14" t="s">
        <v>2086</v>
      </c>
      <c r="D28" s="22"/>
      <c r="E28" s="23"/>
      <c r="F28" s="40"/>
      <c r="G28" s="17" t="str">
        <f t="shared" si="0"/>
        <v/>
      </c>
      <c r="H28" s="41"/>
    </row>
    <row r="29" spans="2:8">
      <c r="B29" s="50"/>
      <c r="C29" s="14"/>
      <c r="D29" s="22"/>
      <c r="E29" s="23"/>
      <c r="F29" s="38"/>
      <c r="G29" s="17" t="str">
        <f t="shared" si="0"/>
        <v/>
      </c>
      <c r="H29" s="42"/>
    </row>
    <row r="30" spans="2:8" ht="25.5">
      <c r="B30" s="50" t="s">
        <v>311</v>
      </c>
      <c r="C30" s="14" t="s">
        <v>2087</v>
      </c>
      <c r="D30" s="22" t="s">
        <v>1118</v>
      </c>
      <c r="E30" s="26"/>
      <c r="F30" s="27"/>
      <c r="G30" s="17">
        <f t="shared" si="0"/>
        <v>0</v>
      </c>
      <c r="H30" s="18"/>
    </row>
    <row r="31" spans="2:8" s="36" customFormat="1">
      <c r="B31" s="50"/>
      <c r="C31" s="14"/>
      <c r="D31" s="15"/>
      <c r="E31" s="26"/>
      <c r="F31" s="27"/>
      <c r="G31" s="17" t="str">
        <f t="shared" si="0"/>
        <v/>
      </c>
      <c r="H31" s="18"/>
    </row>
    <row r="32" spans="2:8">
      <c r="B32" s="50" t="s">
        <v>2097</v>
      </c>
      <c r="C32" s="14" t="s">
        <v>2089</v>
      </c>
      <c r="D32" s="22"/>
      <c r="E32" s="23"/>
      <c r="F32" s="38"/>
      <c r="G32" s="17" t="str">
        <f t="shared" si="0"/>
        <v/>
      </c>
      <c r="H32" s="42"/>
    </row>
    <row r="33" spans="2:8">
      <c r="B33" s="50"/>
      <c r="C33" s="14"/>
      <c r="D33" s="22"/>
      <c r="E33" s="23"/>
      <c r="F33" s="38"/>
      <c r="G33" s="17" t="str">
        <f t="shared" si="0"/>
        <v/>
      </c>
      <c r="H33" s="42"/>
    </row>
    <row r="34" spans="2:8" ht="25.5">
      <c r="B34" s="50" t="s">
        <v>311</v>
      </c>
      <c r="C34" s="14" t="s">
        <v>2087</v>
      </c>
      <c r="D34" s="22" t="s">
        <v>1118</v>
      </c>
      <c r="E34" s="23"/>
      <c r="F34" s="47"/>
      <c r="G34" s="17">
        <f t="shared" si="0"/>
        <v>0</v>
      </c>
      <c r="H34" s="41"/>
    </row>
    <row r="35" spans="2:8">
      <c r="B35" s="50"/>
      <c r="C35" s="14"/>
      <c r="D35" s="22"/>
      <c r="E35" s="23"/>
      <c r="F35" s="47"/>
      <c r="G35" s="17" t="str">
        <f t="shared" si="0"/>
        <v/>
      </c>
      <c r="H35" s="41"/>
    </row>
    <row r="36" spans="2:8">
      <c r="B36" s="50" t="s">
        <v>2098</v>
      </c>
      <c r="C36" s="14" t="s">
        <v>2091</v>
      </c>
      <c r="D36" s="22" t="s">
        <v>1118</v>
      </c>
      <c r="E36" s="23"/>
      <c r="F36" s="43"/>
      <c r="G36" s="17">
        <f t="shared" si="0"/>
        <v>0</v>
      </c>
      <c r="H36" s="41"/>
    </row>
    <row r="37" spans="2:8">
      <c r="B37" s="50"/>
      <c r="C37" s="14"/>
      <c r="D37" s="22"/>
      <c r="E37" s="23"/>
      <c r="F37" s="43"/>
      <c r="G37" s="17" t="str">
        <f t="shared" si="0"/>
        <v/>
      </c>
      <c r="H37" s="41"/>
    </row>
    <row r="38" spans="2:8">
      <c r="B38" s="50" t="s">
        <v>2099</v>
      </c>
      <c r="C38" s="14" t="s">
        <v>2093</v>
      </c>
      <c r="D38" s="22" t="s">
        <v>1118</v>
      </c>
      <c r="E38" s="22"/>
      <c r="F38" s="40"/>
      <c r="G38" s="17">
        <f t="shared" si="0"/>
        <v>0</v>
      </c>
      <c r="H38" s="41"/>
    </row>
    <row r="39" spans="2:8">
      <c r="B39" s="50"/>
      <c r="C39" s="14"/>
      <c r="D39" s="22"/>
      <c r="E39" s="22"/>
      <c r="F39" s="40"/>
      <c r="G39" s="17" t="str">
        <f t="shared" si="0"/>
        <v/>
      </c>
      <c r="H39" s="41"/>
    </row>
    <row r="40" spans="2:8">
      <c r="B40" s="13"/>
      <c r="C40" s="148"/>
      <c r="D40" s="22"/>
      <c r="E40" s="22"/>
      <c r="F40" s="38"/>
      <c r="G40" s="17" t="str">
        <f t="shared" si="0"/>
        <v/>
      </c>
      <c r="H40" s="41"/>
    </row>
    <row r="41" spans="2:8">
      <c r="B41" s="13"/>
      <c r="C41" s="14"/>
      <c r="D41" s="22"/>
      <c r="E41" s="22"/>
      <c r="F41" s="38"/>
      <c r="G41" s="17" t="str">
        <f t="shared" ref="G41:G65" si="1">IF(D41="","",E41*F41)</f>
        <v/>
      </c>
      <c r="H41" s="41"/>
    </row>
    <row r="42" spans="2:8">
      <c r="B42" s="13"/>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38"/>
      <c r="G45" s="17" t="str">
        <f t="shared" si="1"/>
        <v/>
      </c>
      <c r="H45" s="41"/>
    </row>
    <row r="46" spans="2:8">
      <c r="B46" s="13"/>
      <c r="C46" s="780"/>
      <c r="D46" s="22"/>
      <c r="E46" s="22"/>
      <c r="F46" s="38"/>
      <c r="G46" s="17" t="str">
        <f t="shared" si="1"/>
        <v/>
      </c>
      <c r="H46" s="41"/>
    </row>
    <row r="47" spans="2:8">
      <c r="B47" s="13"/>
      <c r="C47" s="780"/>
      <c r="D47" s="22"/>
      <c r="E47" s="22"/>
      <c r="F47" s="38"/>
      <c r="G47" s="17" t="str">
        <f t="shared" si="1"/>
        <v/>
      </c>
      <c r="H47" s="41"/>
    </row>
    <row r="48" spans="2:8">
      <c r="B48" s="13"/>
      <c r="C48" s="780"/>
      <c r="D48" s="22"/>
      <c r="E48" s="22"/>
      <c r="F48" s="38"/>
      <c r="G48" s="17" t="str">
        <f t="shared" si="1"/>
        <v/>
      </c>
      <c r="H48" s="41"/>
    </row>
    <row r="49" spans="2:8">
      <c r="B49" s="13"/>
      <c r="C49" s="14"/>
      <c r="D49" s="22"/>
      <c r="E49" s="22"/>
      <c r="F49" s="38"/>
      <c r="G49" s="17" t="str">
        <f t="shared" si="1"/>
        <v/>
      </c>
      <c r="H49" s="41"/>
    </row>
    <row r="50" spans="2:8">
      <c r="B50" s="13"/>
      <c r="C50" s="14"/>
      <c r="D50" s="22"/>
      <c r="E50" s="22"/>
      <c r="F50" s="38"/>
      <c r="G50" s="17" t="str">
        <f t="shared" si="1"/>
        <v/>
      </c>
      <c r="H50" s="41"/>
    </row>
    <row r="51" spans="2:8">
      <c r="B51" s="13"/>
      <c r="C51" s="14"/>
      <c r="D51" s="22"/>
      <c r="E51" s="22"/>
      <c r="F51" s="38"/>
      <c r="G51" s="17" t="str">
        <f t="shared" si="1"/>
        <v/>
      </c>
      <c r="H51" s="41"/>
    </row>
    <row r="52" spans="2:8">
      <c r="B52" s="13"/>
      <c r="C52" s="14"/>
      <c r="D52" s="22"/>
      <c r="E52" s="22"/>
      <c r="F52" s="38"/>
      <c r="G52" s="17" t="str">
        <f t="shared" si="1"/>
        <v/>
      </c>
      <c r="H52" s="41"/>
    </row>
    <row r="53" spans="2:8">
      <c r="B53" s="13"/>
      <c r="C53" s="14"/>
      <c r="D53" s="22"/>
      <c r="E53" s="22"/>
      <c r="F53" s="38"/>
      <c r="G53" s="17" t="str">
        <f t="shared" si="1"/>
        <v/>
      </c>
      <c r="H53" s="41"/>
    </row>
    <row r="54" spans="2:8">
      <c r="B54" s="13"/>
      <c r="C54" s="14"/>
      <c r="D54" s="22"/>
      <c r="E54" s="22"/>
      <c r="F54" s="38"/>
      <c r="G54" s="17" t="str">
        <f t="shared" si="1"/>
        <v/>
      </c>
      <c r="H54" s="41"/>
    </row>
    <row r="55" spans="2:8">
      <c r="B55" s="13"/>
      <c r="C55" s="14"/>
      <c r="D55" s="22"/>
      <c r="E55" s="22"/>
      <c r="F55" s="38"/>
      <c r="G55" s="17" t="str">
        <f t="shared" si="1"/>
        <v/>
      </c>
      <c r="H55" s="41"/>
    </row>
    <row r="56" spans="2:8">
      <c r="B56" s="13"/>
      <c r="C56" s="14"/>
      <c r="D56" s="22"/>
      <c r="E56" s="22"/>
      <c r="F56" s="38"/>
      <c r="G56" s="17" t="str">
        <f t="shared" si="1"/>
        <v/>
      </c>
      <c r="H56" s="41"/>
    </row>
    <row r="57" spans="2:8">
      <c r="B57" s="13"/>
      <c r="C57" s="14"/>
      <c r="D57" s="22"/>
      <c r="E57" s="22"/>
      <c r="F57" s="38"/>
      <c r="G57" s="17" t="str">
        <f t="shared" si="1"/>
        <v/>
      </c>
      <c r="H57" s="41"/>
    </row>
    <row r="58" spans="2:8">
      <c r="B58" s="13"/>
      <c r="C58" s="14"/>
      <c r="D58" s="22"/>
      <c r="E58" s="22"/>
      <c r="F58" s="38"/>
      <c r="G58" s="17" t="str">
        <f t="shared" si="1"/>
        <v/>
      </c>
      <c r="H58" s="41"/>
    </row>
    <row r="59" spans="2:8">
      <c r="B59" s="13"/>
      <c r="C59" s="14"/>
      <c r="D59" s="22"/>
      <c r="E59" s="22"/>
      <c r="F59" s="38"/>
      <c r="G59" s="17" t="str">
        <f t="shared" si="1"/>
        <v/>
      </c>
      <c r="H59" s="41"/>
    </row>
    <row r="60" spans="2:8">
      <c r="B60" s="13"/>
      <c r="C60" s="780"/>
      <c r="D60" s="22"/>
      <c r="E60" s="22"/>
      <c r="F60" s="38"/>
      <c r="G60" s="17" t="str">
        <f t="shared" si="1"/>
        <v/>
      </c>
      <c r="H60" s="41"/>
    </row>
    <row r="61" spans="2:8">
      <c r="B61" s="13"/>
      <c r="C61" s="14"/>
      <c r="D61" s="22"/>
      <c r="E61" s="22"/>
      <c r="F61" s="38"/>
      <c r="G61" s="17" t="str">
        <f t="shared" si="1"/>
        <v/>
      </c>
      <c r="H61" s="41"/>
    </row>
    <row r="62" spans="2:8">
      <c r="B62" s="13"/>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13"/>
      <c r="C66" s="14"/>
      <c r="D66" s="22"/>
      <c r="E66" s="22"/>
      <c r="F66" s="38"/>
      <c r="G66" s="17"/>
      <c r="H66" s="41"/>
    </row>
    <row r="67" spans="2:8">
      <c r="B67" s="13"/>
      <c r="C67" s="14"/>
      <c r="D67" s="22"/>
      <c r="E67" s="22"/>
      <c r="F67" s="38"/>
      <c r="G67" s="17" t="str">
        <f t="shared" ref="G67:G72" si="2">IF(D67="","",E67*F67)</f>
        <v/>
      </c>
      <c r="H67" s="41"/>
    </row>
    <row r="68" spans="2:8">
      <c r="B68" s="13"/>
      <c r="C68" s="14"/>
      <c r="D68" s="22"/>
      <c r="E68" s="22"/>
      <c r="F68" s="38"/>
      <c r="G68" s="17" t="str">
        <f t="shared" si="2"/>
        <v/>
      </c>
      <c r="H68" s="41"/>
    </row>
    <row r="69" spans="2:8">
      <c r="B69" s="21"/>
      <c r="C69" s="14"/>
      <c r="D69" s="22"/>
      <c r="E69" s="22"/>
      <c r="F69" s="38"/>
      <c r="G69" s="17" t="str">
        <f t="shared" si="2"/>
        <v/>
      </c>
      <c r="H69" s="41"/>
    </row>
    <row r="70" spans="2:8">
      <c r="B70" s="13"/>
      <c r="C70" s="14"/>
      <c r="D70" s="22"/>
      <c r="E70" s="22"/>
      <c r="F70" s="38"/>
      <c r="G70" s="17" t="str">
        <f t="shared" si="2"/>
        <v/>
      </c>
      <c r="H70" s="41"/>
    </row>
    <row r="71" spans="2:8">
      <c r="B71" s="13"/>
      <c r="C71" s="14"/>
      <c r="D71" s="22"/>
      <c r="E71" s="22"/>
      <c r="F71" s="38"/>
      <c r="G71" s="17" t="str">
        <f t="shared" si="2"/>
        <v/>
      </c>
      <c r="H71" s="41"/>
    </row>
    <row r="72" spans="2:8">
      <c r="B72" s="13"/>
      <c r="C72" s="14"/>
      <c r="D72" s="22"/>
      <c r="E72" s="22"/>
      <c r="F72" s="38"/>
      <c r="G72" s="17" t="str">
        <f t="shared" si="2"/>
        <v/>
      </c>
      <c r="H72" s="41"/>
    </row>
    <row r="73" spans="2:8" s="28" customFormat="1" ht="24.95" customHeight="1">
      <c r="B73" s="90" t="str">
        <f>$B$10</f>
        <v>C8.2</v>
      </c>
      <c r="C73" s="30" t="s">
        <v>94</v>
      </c>
      <c r="D73" s="31"/>
      <c r="E73" s="32"/>
      <c r="F73" s="31"/>
      <c r="G73" s="33">
        <f>SUM(G9:G72)</f>
        <v>0</v>
      </c>
      <c r="H73"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tabColor rgb="FFC00000"/>
  </sheetPr>
  <dimension ref="B1:H73"/>
  <sheetViews>
    <sheetView view="pageBreakPreview" topLeftCell="B1"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C8.3</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25" t="str">
        <f t="shared" ref="G9:G40" si="0">IF(D9="","",E9*F9)</f>
        <v/>
      </c>
      <c r="H9" s="18"/>
    </row>
    <row r="10" spans="2:8">
      <c r="B10" s="74" t="s">
        <v>2100</v>
      </c>
      <c r="C10" s="20" t="s">
        <v>2101</v>
      </c>
      <c r="D10" s="22"/>
      <c r="E10" s="22"/>
      <c r="F10" s="40"/>
      <c r="G10" s="25" t="str">
        <f t="shared" si="0"/>
        <v/>
      </c>
      <c r="H10" s="41"/>
    </row>
    <row r="11" spans="2:8">
      <c r="B11" s="50"/>
      <c r="C11" s="14"/>
      <c r="D11" s="22"/>
      <c r="E11" s="22"/>
      <c r="F11" s="40"/>
      <c r="G11" s="25" t="str">
        <f t="shared" si="0"/>
        <v/>
      </c>
      <c r="H11" s="41"/>
    </row>
    <row r="12" spans="2:8">
      <c r="B12" s="50" t="s">
        <v>2102</v>
      </c>
      <c r="C12" s="14" t="s">
        <v>2103</v>
      </c>
      <c r="D12" s="22"/>
      <c r="E12" s="22"/>
      <c r="F12" s="40"/>
      <c r="G12" s="25" t="str">
        <f t="shared" si="0"/>
        <v/>
      </c>
      <c r="H12" s="41"/>
    </row>
    <row r="13" spans="2:8">
      <c r="B13" s="50"/>
      <c r="C13" s="14"/>
      <c r="D13" s="22"/>
      <c r="E13" s="22"/>
      <c r="F13" s="40"/>
      <c r="G13" s="25" t="str">
        <f t="shared" si="0"/>
        <v/>
      </c>
      <c r="H13" s="41"/>
    </row>
    <row r="14" spans="2:8" ht="38.25">
      <c r="B14" s="50" t="s">
        <v>2104</v>
      </c>
      <c r="C14" s="14" t="s">
        <v>2105</v>
      </c>
      <c r="D14" s="22" t="s">
        <v>381</v>
      </c>
      <c r="E14" s="23"/>
      <c r="F14" s="24"/>
      <c r="G14" s="25">
        <f t="shared" si="0"/>
        <v>0</v>
      </c>
      <c r="H14" s="42"/>
    </row>
    <row r="15" spans="2:8">
      <c r="B15" s="50"/>
      <c r="C15" s="14"/>
      <c r="D15" s="22"/>
      <c r="E15" s="23"/>
      <c r="F15" s="24"/>
      <c r="G15" s="25" t="str">
        <f t="shared" si="0"/>
        <v/>
      </c>
      <c r="H15" s="42"/>
    </row>
    <row r="16" spans="2:8" ht="38.25">
      <c r="B16" s="50" t="s">
        <v>2106</v>
      </c>
      <c r="C16" s="14" t="s">
        <v>2107</v>
      </c>
      <c r="D16" s="22" t="s">
        <v>381</v>
      </c>
      <c r="E16" s="23"/>
      <c r="F16" s="24"/>
      <c r="G16" s="25">
        <f t="shared" si="0"/>
        <v>0</v>
      </c>
      <c r="H16" s="42"/>
    </row>
    <row r="17" spans="2:8">
      <c r="B17" s="50"/>
      <c r="C17" s="14"/>
      <c r="D17" s="22"/>
      <c r="E17" s="23"/>
      <c r="F17" s="24"/>
      <c r="G17" s="25" t="str">
        <f t="shared" si="0"/>
        <v/>
      </c>
      <c r="H17" s="42"/>
    </row>
    <row r="18" spans="2:8" ht="38.25">
      <c r="B18" s="50" t="s">
        <v>2108</v>
      </c>
      <c r="C18" s="14" t="s">
        <v>2109</v>
      </c>
      <c r="D18" s="22" t="s">
        <v>381</v>
      </c>
      <c r="E18" s="23"/>
      <c r="F18" s="40"/>
      <c r="G18" s="25">
        <f t="shared" si="0"/>
        <v>0</v>
      </c>
      <c r="H18" s="41"/>
    </row>
    <row r="19" spans="2:8">
      <c r="B19" s="50"/>
      <c r="C19" s="14"/>
      <c r="D19" s="22"/>
      <c r="E19" s="23"/>
      <c r="F19" s="43"/>
      <c r="G19" s="25" t="str">
        <f t="shared" si="0"/>
        <v/>
      </c>
      <c r="H19" s="41"/>
    </row>
    <row r="20" spans="2:8">
      <c r="B20" s="50"/>
      <c r="C20" s="14"/>
      <c r="D20" s="22"/>
      <c r="E20" s="23"/>
      <c r="F20" s="40"/>
      <c r="G20" s="25" t="str">
        <f t="shared" si="0"/>
        <v/>
      </c>
      <c r="H20" s="44"/>
    </row>
    <row r="21" spans="2:8">
      <c r="B21" s="50"/>
      <c r="C21" s="14"/>
      <c r="D21" s="22"/>
      <c r="E21" s="23"/>
      <c r="F21" s="45"/>
      <c r="G21" s="25" t="str">
        <f t="shared" si="0"/>
        <v/>
      </c>
    </row>
    <row r="22" spans="2:8">
      <c r="B22" s="50"/>
      <c r="C22" s="14"/>
      <c r="D22" s="22"/>
      <c r="E22" s="23"/>
      <c r="F22" s="45"/>
      <c r="G22" s="25" t="str">
        <f t="shared" si="0"/>
        <v/>
      </c>
    </row>
    <row r="23" spans="2:8">
      <c r="B23" s="50"/>
      <c r="C23" s="14"/>
      <c r="D23" s="22"/>
      <c r="E23" s="23"/>
      <c r="F23" s="38"/>
      <c r="G23" s="25" t="str">
        <f t="shared" si="0"/>
        <v/>
      </c>
    </row>
    <row r="24" spans="2:8">
      <c r="B24" s="50"/>
      <c r="C24" s="14"/>
      <c r="D24" s="22"/>
      <c r="E24" s="23"/>
      <c r="F24" s="45"/>
      <c r="G24" s="25" t="str">
        <f t="shared" si="0"/>
        <v/>
      </c>
    </row>
    <row r="25" spans="2:8">
      <c r="B25" s="50"/>
      <c r="C25" s="14"/>
      <c r="D25" s="22"/>
      <c r="E25" s="23"/>
      <c r="F25" s="43"/>
      <c r="G25" s="25" t="str">
        <f t="shared" si="0"/>
        <v/>
      </c>
    </row>
    <row r="26" spans="2:8">
      <c r="B26" s="50"/>
      <c r="C26" s="14"/>
      <c r="D26" s="22"/>
      <c r="E26" s="23"/>
      <c r="F26" s="45"/>
      <c r="G26" s="25" t="str">
        <f t="shared" si="0"/>
        <v/>
      </c>
    </row>
    <row r="27" spans="2:8">
      <c r="B27" s="50"/>
      <c r="C27" s="14"/>
      <c r="D27" s="22"/>
      <c r="E27" s="23"/>
      <c r="F27" s="40"/>
      <c r="G27" s="25" t="str">
        <f t="shared" si="0"/>
        <v/>
      </c>
      <c r="H27" s="41"/>
    </row>
    <row r="28" spans="2:8">
      <c r="B28" s="50"/>
      <c r="C28" s="14"/>
      <c r="D28" s="22"/>
      <c r="E28" s="23"/>
      <c r="F28" s="40"/>
      <c r="G28" s="25" t="str">
        <f t="shared" si="0"/>
        <v/>
      </c>
      <c r="H28" s="41"/>
    </row>
    <row r="29" spans="2:8">
      <c r="B29" s="50"/>
      <c r="C29" s="14"/>
      <c r="D29" s="22"/>
      <c r="E29" s="23"/>
      <c r="F29" s="38"/>
      <c r="G29" s="25" t="str">
        <f t="shared" si="0"/>
        <v/>
      </c>
      <c r="H29" s="42"/>
    </row>
    <row r="30" spans="2:8">
      <c r="B30" s="50"/>
      <c r="C30" s="14"/>
      <c r="D30" s="22"/>
      <c r="E30" s="26"/>
      <c r="F30" s="27"/>
      <c r="G30" s="25" t="str">
        <f t="shared" si="0"/>
        <v/>
      </c>
      <c r="H30" s="18"/>
    </row>
    <row r="31" spans="2:8" s="36" customFormat="1">
      <c r="B31" s="50"/>
      <c r="C31" s="14"/>
      <c r="D31" s="15"/>
      <c r="E31" s="26"/>
      <c r="F31" s="27"/>
      <c r="G31" s="25" t="str">
        <f t="shared" si="0"/>
        <v/>
      </c>
      <c r="H31" s="18"/>
    </row>
    <row r="32" spans="2:8">
      <c r="B32" s="50"/>
      <c r="C32" s="14"/>
      <c r="D32" s="22"/>
      <c r="E32" s="23"/>
      <c r="F32" s="38"/>
      <c r="G32" s="25" t="str">
        <f t="shared" si="0"/>
        <v/>
      </c>
      <c r="H32" s="42"/>
    </row>
    <row r="33" spans="2:8">
      <c r="B33" s="50"/>
      <c r="C33" s="14"/>
      <c r="D33" s="22"/>
      <c r="E33" s="23"/>
      <c r="F33" s="38"/>
      <c r="G33" s="25" t="str">
        <f t="shared" si="0"/>
        <v/>
      </c>
      <c r="H33" s="42"/>
    </row>
    <row r="34" spans="2:8">
      <c r="B34" s="50"/>
      <c r="C34" s="14"/>
      <c r="D34" s="22"/>
      <c r="E34" s="23"/>
      <c r="F34" s="47"/>
      <c r="G34" s="25" t="str">
        <f t="shared" si="0"/>
        <v/>
      </c>
      <c r="H34" s="41"/>
    </row>
    <row r="35" spans="2:8">
      <c r="B35" s="50"/>
      <c r="C35" s="14"/>
      <c r="D35" s="22"/>
      <c r="E35" s="23"/>
      <c r="F35" s="47"/>
      <c r="G35" s="25" t="str">
        <f t="shared" si="0"/>
        <v/>
      </c>
      <c r="H35" s="41"/>
    </row>
    <row r="36" spans="2:8">
      <c r="B36" s="50"/>
      <c r="C36" s="14"/>
      <c r="D36" s="22"/>
      <c r="E36" s="23"/>
      <c r="F36" s="43"/>
      <c r="G36" s="25" t="str">
        <f t="shared" si="0"/>
        <v/>
      </c>
      <c r="H36" s="41"/>
    </row>
    <row r="37" spans="2:8">
      <c r="B37" s="50"/>
      <c r="C37" s="14"/>
      <c r="D37" s="22"/>
      <c r="E37" s="23"/>
      <c r="F37" s="43"/>
      <c r="G37" s="25" t="str">
        <f t="shared" si="0"/>
        <v/>
      </c>
      <c r="H37" s="41"/>
    </row>
    <row r="38" spans="2:8">
      <c r="B38" s="50"/>
      <c r="C38" s="14"/>
      <c r="D38" s="22"/>
      <c r="E38" s="22"/>
      <c r="F38" s="40"/>
      <c r="G38" s="25" t="str">
        <f t="shared" si="0"/>
        <v/>
      </c>
      <c r="H38" s="41"/>
    </row>
    <row r="39" spans="2:8">
      <c r="B39" s="50"/>
      <c r="C39" s="14"/>
      <c r="D39" s="22"/>
      <c r="E39" s="22"/>
      <c r="F39" s="40"/>
      <c r="G39" s="25" t="str">
        <f t="shared" si="0"/>
        <v/>
      </c>
      <c r="H39" s="41"/>
    </row>
    <row r="40" spans="2:8">
      <c r="B40" s="50"/>
      <c r="C40" s="14"/>
      <c r="D40" s="22"/>
      <c r="E40" s="22"/>
      <c r="F40" s="38"/>
      <c r="G40" s="25" t="str">
        <f t="shared" si="0"/>
        <v/>
      </c>
      <c r="H40" s="41"/>
    </row>
    <row r="41" spans="2:8">
      <c r="B41" s="50"/>
      <c r="C41" s="14"/>
      <c r="D41" s="22"/>
      <c r="E41" s="22"/>
      <c r="F41" s="38"/>
      <c r="G41" s="25" t="str">
        <f t="shared" ref="G41:G72" si="1">IF(D41="","",E41*F41)</f>
        <v/>
      </c>
      <c r="H41" s="41"/>
    </row>
    <row r="42" spans="2:8">
      <c r="B42" s="50"/>
      <c r="C42" s="14"/>
      <c r="D42" s="22"/>
      <c r="E42" s="22"/>
      <c r="F42" s="38"/>
      <c r="G42" s="25" t="str">
        <f t="shared" si="1"/>
        <v/>
      </c>
      <c r="H42" s="41"/>
    </row>
    <row r="43" spans="2:8">
      <c r="B43" s="50"/>
      <c r="C43" s="14"/>
      <c r="D43" s="22"/>
      <c r="E43" s="22"/>
      <c r="F43" s="38"/>
      <c r="G43" s="25" t="str">
        <f t="shared" si="1"/>
        <v/>
      </c>
      <c r="H43" s="41"/>
    </row>
    <row r="44" spans="2:8">
      <c r="B44" s="50"/>
      <c r="C44" s="14"/>
      <c r="D44" s="22"/>
      <c r="E44" s="22"/>
      <c r="F44" s="38"/>
      <c r="G44" s="25" t="str">
        <f t="shared" si="1"/>
        <v/>
      </c>
      <c r="H44" s="41"/>
    </row>
    <row r="45" spans="2:8">
      <c r="B45" s="50"/>
      <c r="C45" s="14"/>
      <c r="D45" s="22"/>
      <c r="E45" s="22"/>
      <c r="F45" s="38"/>
      <c r="G45" s="25" t="str">
        <f t="shared" si="1"/>
        <v/>
      </c>
      <c r="H45" s="41"/>
    </row>
    <row r="46" spans="2:8">
      <c r="B46" s="50"/>
      <c r="C46" s="14"/>
      <c r="D46" s="22"/>
      <c r="E46" s="22"/>
      <c r="F46" s="38"/>
      <c r="G46" s="25" t="str">
        <f t="shared" si="1"/>
        <v/>
      </c>
      <c r="H46" s="41"/>
    </row>
    <row r="47" spans="2:8">
      <c r="B47" s="50"/>
      <c r="C47" s="14"/>
      <c r="D47" s="22"/>
      <c r="E47" s="22"/>
      <c r="F47" s="38"/>
      <c r="G47" s="25" t="str">
        <f t="shared" si="1"/>
        <v/>
      </c>
      <c r="H47" s="41"/>
    </row>
    <row r="48" spans="2:8">
      <c r="B48" s="50"/>
      <c r="C48" s="14"/>
      <c r="D48" s="22"/>
      <c r="E48" s="22"/>
      <c r="F48" s="48"/>
      <c r="G48" s="25" t="str">
        <f t="shared" si="1"/>
        <v/>
      </c>
      <c r="H48" s="41"/>
    </row>
    <row r="49" spans="2:8">
      <c r="B49" s="89"/>
      <c r="C49" s="14"/>
      <c r="D49" s="22"/>
      <c r="E49" s="22"/>
      <c r="F49" s="48"/>
      <c r="G49" s="25" t="str">
        <f t="shared" si="1"/>
        <v/>
      </c>
      <c r="H49" s="41"/>
    </row>
    <row r="50" spans="2:8">
      <c r="B50" s="50"/>
      <c r="C50" s="14"/>
      <c r="D50" s="22"/>
      <c r="E50" s="22"/>
      <c r="F50" s="38"/>
      <c r="G50" s="25" t="str">
        <f t="shared" si="1"/>
        <v/>
      </c>
      <c r="H50" s="41"/>
    </row>
    <row r="51" spans="2:8">
      <c r="B51" s="50"/>
      <c r="C51" s="14"/>
      <c r="D51" s="22"/>
      <c r="E51" s="22"/>
      <c r="F51" s="38"/>
      <c r="G51" s="25" t="str">
        <f t="shared" si="1"/>
        <v/>
      </c>
      <c r="H51" s="41"/>
    </row>
    <row r="52" spans="2:8">
      <c r="B52" s="50"/>
      <c r="C52" s="14"/>
      <c r="D52" s="22"/>
      <c r="E52" s="22"/>
      <c r="F52" s="38"/>
      <c r="G52" s="25" t="str">
        <f t="shared" si="1"/>
        <v/>
      </c>
      <c r="H52" s="41"/>
    </row>
    <row r="53" spans="2:8">
      <c r="B53" s="50"/>
      <c r="C53" s="14"/>
      <c r="D53" s="22"/>
      <c r="E53" s="22"/>
      <c r="F53" s="38"/>
      <c r="G53" s="25" t="str">
        <f t="shared" si="1"/>
        <v/>
      </c>
      <c r="H53" s="41"/>
    </row>
    <row r="54" spans="2:8">
      <c r="B54" s="50"/>
      <c r="C54" s="14"/>
      <c r="D54" s="22"/>
      <c r="E54" s="22"/>
      <c r="F54" s="38"/>
      <c r="G54" s="25" t="str">
        <f t="shared" si="1"/>
        <v/>
      </c>
      <c r="H54" s="41"/>
    </row>
    <row r="55" spans="2:8">
      <c r="B55" s="50"/>
      <c r="C55" s="14"/>
      <c r="D55" s="22"/>
      <c r="E55" s="22"/>
      <c r="F55" s="38"/>
      <c r="G55" s="25" t="str">
        <f t="shared" si="1"/>
        <v/>
      </c>
      <c r="H55" s="41"/>
    </row>
    <row r="56" spans="2:8">
      <c r="B56" s="50"/>
      <c r="C56" s="14"/>
      <c r="D56" s="37"/>
      <c r="E56" s="37"/>
      <c r="F56" s="38"/>
      <c r="G56" s="25" t="str">
        <f t="shared" si="1"/>
        <v/>
      </c>
    </row>
    <row r="57" spans="2:8">
      <c r="B57" s="50"/>
      <c r="C57" s="14"/>
      <c r="D57" s="22"/>
      <c r="E57" s="22"/>
      <c r="F57" s="38"/>
      <c r="G57" s="25" t="str">
        <f t="shared" si="1"/>
        <v/>
      </c>
      <c r="H57" s="41"/>
    </row>
    <row r="58" spans="2:8">
      <c r="B58" s="50"/>
      <c r="C58" s="148"/>
      <c r="D58" s="37"/>
      <c r="E58" s="37"/>
      <c r="F58" s="38"/>
      <c r="G58" s="25" t="str">
        <f t="shared" si="1"/>
        <v/>
      </c>
      <c r="H58" s="49"/>
    </row>
    <row r="59" spans="2:8">
      <c r="B59" s="50"/>
      <c r="C59" s="148"/>
      <c r="D59" s="37"/>
      <c r="E59" s="37"/>
      <c r="F59" s="38"/>
      <c r="G59" s="25" t="str">
        <f t="shared" si="1"/>
        <v/>
      </c>
    </row>
    <row r="60" spans="2:8">
      <c r="B60" s="50"/>
      <c r="C60" s="148"/>
      <c r="D60" s="22"/>
      <c r="E60" s="22"/>
      <c r="F60" s="38"/>
      <c r="G60" s="25" t="str">
        <f t="shared" si="1"/>
        <v/>
      </c>
      <c r="H60" s="41"/>
    </row>
    <row r="61" spans="2:8">
      <c r="B61" s="50"/>
      <c r="C61" s="14"/>
      <c r="D61" s="22"/>
      <c r="E61" s="22"/>
      <c r="F61" s="38"/>
      <c r="G61" s="25" t="str">
        <f t="shared" si="1"/>
        <v/>
      </c>
      <c r="H61" s="41"/>
    </row>
    <row r="62" spans="2:8">
      <c r="B62" s="50"/>
      <c r="C62" s="14"/>
      <c r="D62" s="22"/>
      <c r="E62" s="22"/>
      <c r="F62" s="38"/>
      <c r="G62" s="25" t="str">
        <f t="shared" si="1"/>
        <v/>
      </c>
      <c r="H62" s="41"/>
    </row>
    <row r="63" spans="2:8">
      <c r="B63" s="50"/>
      <c r="C63" s="14"/>
      <c r="D63" s="22"/>
      <c r="E63" s="22"/>
      <c r="F63" s="38"/>
      <c r="G63" s="25" t="str">
        <f t="shared" si="1"/>
        <v/>
      </c>
      <c r="H63" s="41"/>
    </row>
    <row r="64" spans="2:8">
      <c r="B64" s="50"/>
      <c r="C64" s="14"/>
      <c r="D64" s="22"/>
      <c r="E64" s="22"/>
      <c r="F64" s="38"/>
      <c r="G64" s="25" t="str">
        <f t="shared" si="1"/>
        <v/>
      </c>
      <c r="H64" s="41"/>
    </row>
    <row r="65" spans="2:8">
      <c r="B65" s="50"/>
      <c r="C65" s="14"/>
      <c r="D65" s="22"/>
      <c r="E65" s="22"/>
      <c r="F65" s="38"/>
      <c r="G65" s="25" t="str">
        <f t="shared" si="1"/>
        <v/>
      </c>
      <c r="H65" s="41"/>
    </row>
    <row r="66" spans="2:8">
      <c r="B66" s="50"/>
      <c r="C66" s="780"/>
      <c r="D66" s="22"/>
      <c r="E66" s="22"/>
      <c r="F66" s="38"/>
      <c r="G66" s="25" t="str">
        <f t="shared" si="1"/>
        <v/>
      </c>
      <c r="H66" s="41"/>
    </row>
    <row r="67" spans="2:8">
      <c r="B67" s="50"/>
      <c r="C67" s="780"/>
      <c r="D67" s="22"/>
      <c r="E67" s="22"/>
      <c r="F67" s="38"/>
      <c r="G67" s="25" t="str">
        <f t="shared" si="1"/>
        <v/>
      </c>
      <c r="H67" s="41"/>
    </row>
    <row r="68" spans="2:8">
      <c r="B68" s="50"/>
      <c r="C68" s="780"/>
      <c r="D68" s="22"/>
      <c r="E68" s="22"/>
      <c r="F68" s="38"/>
      <c r="G68" s="25" t="str">
        <f t="shared" si="1"/>
        <v/>
      </c>
      <c r="H68" s="41"/>
    </row>
    <row r="69" spans="2:8">
      <c r="B69" s="50"/>
      <c r="C69" s="14"/>
      <c r="D69" s="22"/>
      <c r="E69" s="22"/>
      <c r="F69" s="38"/>
      <c r="G69" s="25" t="str">
        <f t="shared" si="1"/>
        <v/>
      </c>
      <c r="H69" s="41"/>
    </row>
    <row r="70" spans="2:8">
      <c r="B70" s="50"/>
      <c r="C70" s="14"/>
      <c r="D70" s="22"/>
      <c r="E70" s="22"/>
      <c r="F70" s="38"/>
      <c r="G70" s="25" t="str">
        <f t="shared" si="1"/>
        <v/>
      </c>
      <c r="H70" s="41"/>
    </row>
    <row r="71" spans="2:8">
      <c r="B71" s="50"/>
      <c r="C71" s="14"/>
      <c r="D71" s="22"/>
      <c r="E71" s="22"/>
      <c r="F71" s="38"/>
      <c r="G71" s="25" t="str">
        <f t="shared" si="1"/>
        <v/>
      </c>
      <c r="H71" s="41"/>
    </row>
    <row r="72" spans="2:8">
      <c r="B72" s="50"/>
      <c r="C72" s="14"/>
      <c r="D72" s="22"/>
      <c r="E72" s="22"/>
      <c r="F72" s="38"/>
      <c r="G72" s="25" t="str">
        <f t="shared" si="1"/>
        <v/>
      </c>
      <c r="H72" s="41"/>
    </row>
    <row r="73" spans="2:8" s="28" customFormat="1" ht="24.95" customHeight="1">
      <c r="B73" s="90" t="str">
        <f>$B$10</f>
        <v>C8.3</v>
      </c>
      <c r="C73" s="30" t="s">
        <v>94</v>
      </c>
      <c r="D73" s="31"/>
      <c r="E73" s="32"/>
      <c r="F73" s="31"/>
      <c r="G73" s="33">
        <f>SUM(G9:G72)</f>
        <v>0</v>
      </c>
      <c r="H73"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9">
    <tabColor rgb="FFC00000"/>
  </sheetPr>
  <dimension ref="B1:H73"/>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C8.4</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25" t="str">
        <f t="shared" ref="G9:G18" si="0">IF(D9="","",E9*F9)</f>
        <v/>
      </c>
      <c r="H9" s="18"/>
    </row>
    <row r="10" spans="2:8">
      <c r="B10" s="74" t="s">
        <v>2110</v>
      </c>
      <c r="C10" s="20" t="s">
        <v>2111</v>
      </c>
      <c r="D10" s="22"/>
      <c r="E10" s="22"/>
      <c r="F10" s="40"/>
      <c r="G10" s="25" t="str">
        <f t="shared" si="0"/>
        <v/>
      </c>
      <c r="H10" s="41"/>
    </row>
    <row r="11" spans="2:8">
      <c r="B11" s="50"/>
      <c r="C11" s="14"/>
      <c r="D11" s="22"/>
      <c r="E11" s="22"/>
      <c r="F11" s="40"/>
      <c r="G11" s="25" t="str">
        <f t="shared" si="0"/>
        <v/>
      </c>
      <c r="H11" s="41"/>
    </row>
    <row r="12" spans="2:8">
      <c r="B12" s="50" t="s">
        <v>2112</v>
      </c>
      <c r="C12" s="14" t="s">
        <v>2113</v>
      </c>
      <c r="D12" s="22"/>
      <c r="E12" s="22"/>
      <c r="F12" s="40"/>
      <c r="G12" s="25" t="str">
        <f t="shared" si="0"/>
        <v/>
      </c>
      <c r="H12" s="41"/>
    </row>
    <row r="13" spans="2:8">
      <c r="B13" s="50"/>
      <c r="C13" s="14"/>
      <c r="D13" s="22"/>
      <c r="E13" s="22"/>
      <c r="F13" s="40"/>
      <c r="G13" s="25" t="str">
        <f t="shared" si="0"/>
        <v/>
      </c>
      <c r="H13" s="41"/>
    </row>
    <row r="14" spans="2:8" ht="25.5">
      <c r="B14" s="50" t="s">
        <v>2114</v>
      </c>
      <c r="C14" s="14" t="s">
        <v>2115</v>
      </c>
      <c r="D14" s="22" t="s">
        <v>1118</v>
      </c>
      <c r="E14" s="23"/>
      <c r="F14" s="24"/>
      <c r="G14" s="25">
        <f t="shared" si="0"/>
        <v>0</v>
      </c>
      <c r="H14" s="42"/>
    </row>
    <row r="15" spans="2:8">
      <c r="B15" s="50"/>
      <c r="C15" s="14"/>
      <c r="D15" s="22"/>
      <c r="E15" s="23"/>
      <c r="F15" s="24"/>
      <c r="G15" s="25" t="str">
        <f t="shared" si="0"/>
        <v/>
      </c>
      <c r="H15" s="42"/>
    </row>
    <row r="16" spans="2:8">
      <c r="B16" s="50" t="s">
        <v>2116</v>
      </c>
      <c r="C16" s="14" t="s">
        <v>2117</v>
      </c>
      <c r="D16" s="22"/>
      <c r="E16" s="23"/>
      <c r="F16" s="24"/>
      <c r="G16" s="25" t="str">
        <f t="shared" si="0"/>
        <v/>
      </c>
      <c r="H16" s="42"/>
    </row>
    <row r="17" spans="2:8">
      <c r="B17" s="50"/>
      <c r="C17" s="14"/>
      <c r="D17" s="22"/>
      <c r="E17" s="23"/>
      <c r="F17" s="24"/>
      <c r="G17" s="25" t="str">
        <f t="shared" si="0"/>
        <v/>
      </c>
      <c r="H17" s="42"/>
    </row>
    <row r="18" spans="2:8" ht="25.5">
      <c r="B18" s="50" t="s">
        <v>311</v>
      </c>
      <c r="C18" s="14" t="s">
        <v>2118</v>
      </c>
      <c r="D18" s="22" t="s">
        <v>1068</v>
      </c>
      <c r="E18" s="23"/>
      <c r="F18" s="40"/>
      <c r="G18" s="25">
        <f t="shared" si="0"/>
        <v>0</v>
      </c>
      <c r="H18" s="41"/>
    </row>
    <row r="19" spans="2:8">
      <c r="B19" s="50"/>
      <c r="C19" s="14"/>
      <c r="D19" s="22"/>
      <c r="E19" s="23"/>
      <c r="F19" s="40"/>
      <c r="G19" s="25"/>
      <c r="H19" s="41"/>
    </row>
    <row r="20" spans="2:8" ht="25.5">
      <c r="B20" s="50" t="s">
        <v>313</v>
      </c>
      <c r="C20" s="14" t="s">
        <v>2119</v>
      </c>
      <c r="D20" s="22" t="s">
        <v>1068</v>
      </c>
      <c r="E20" s="23"/>
      <c r="F20" s="43"/>
      <c r="G20" s="25">
        <f>IF(D20="","",E20*F20)</f>
        <v>0</v>
      </c>
      <c r="H20" s="41"/>
    </row>
    <row r="21" spans="2:8">
      <c r="B21" s="50"/>
      <c r="C21" s="14"/>
      <c r="D21" s="22"/>
      <c r="E21" s="23"/>
      <c r="F21" s="43"/>
      <c r="G21" s="25"/>
      <c r="H21" s="41"/>
    </row>
    <row r="22" spans="2:8" ht="25.5">
      <c r="B22" s="50" t="s">
        <v>321</v>
      </c>
      <c r="C22" s="14" t="s">
        <v>2120</v>
      </c>
      <c r="D22" s="22" t="s">
        <v>1068</v>
      </c>
      <c r="E22" s="23"/>
      <c r="F22" s="40"/>
      <c r="G22" s="25">
        <f>IF(D22="","",E22*F22)</f>
        <v>0</v>
      </c>
      <c r="H22" s="44"/>
    </row>
    <row r="23" spans="2:8">
      <c r="B23" s="50"/>
      <c r="C23" s="14"/>
      <c r="D23" s="22"/>
      <c r="E23" s="23"/>
      <c r="F23" s="40"/>
      <c r="G23" s="25"/>
      <c r="H23" s="44"/>
    </row>
    <row r="24" spans="2:8" ht="25.5">
      <c r="B24" s="50" t="s">
        <v>323</v>
      </c>
      <c r="C24" s="14" t="s">
        <v>2121</v>
      </c>
      <c r="D24" s="22" t="s">
        <v>381</v>
      </c>
      <c r="E24" s="23"/>
      <c r="F24" s="45"/>
      <c r="G24" s="25">
        <f>IF(D24="","",E24*F24)</f>
        <v>0</v>
      </c>
    </row>
    <row r="25" spans="2:8">
      <c r="B25" s="50"/>
      <c r="C25" s="14"/>
      <c r="D25" s="22"/>
      <c r="E25" s="23"/>
      <c r="F25" s="45"/>
      <c r="G25" s="25"/>
    </row>
    <row r="26" spans="2:8" ht="25.5">
      <c r="B26" s="50" t="s">
        <v>540</v>
      </c>
      <c r="C26" s="14" t="s">
        <v>2122</v>
      </c>
      <c r="D26" s="22" t="s">
        <v>381</v>
      </c>
      <c r="E26" s="23"/>
      <c r="F26" s="45"/>
      <c r="G26" s="25">
        <f>IF(D26="","",E26*F26)</f>
        <v>0</v>
      </c>
    </row>
    <row r="27" spans="2:8">
      <c r="B27" s="50"/>
      <c r="C27" s="14"/>
      <c r="D27" s="22"/>
      <c r="E27" s="23"/>
      <c r="F27" s="38"/>
      <c r="G27" s="25" t="str">
        <f>IF(D27="","",E27*F27)</f>
        <v/>
      </c>
    </row>
    <row r="28" spans="2:8">
      <c r="B28" s="50"/>
      <c r="C28" s="14"/>
      <c r="D28" s="22"/>
      <c r="E28" s="23"/>
      <c r="F28" s="45"/>
      <c r="G28" s="25"/>
    </row>
    <row r="29" spans="2:8">
      <c r="B29" s="50"/>
      <c r="C29" s="14"/>
      <c r="D29" s="22"/>
      <c r="E29" s="23"/>
      <c r="F29" s="43"/>
      <c r="G29" s="25"/>
    </row>
    <row r="30" spans="2:8">
      <c r="B30" s="50"/>
      <c r="C30" s="14"/>
      <c r="D30" s="22"/>
      <c r="E30" s="23"/>
      <c r="F30" s="45"/>
      <c r="G30" s="25"/>
    </row>
    <row r="31" spans="2:8">
      <c r="B31" s="13"/>
      <c r="C31" s="14"/>
      <c r="D31" s="22"/>
      <c r="E31" s="23"/>
      <c r="F31" s="40"/>
      <c r="G31" s="25"/>
      <c r="H31" s="41"/>
    </row>
    <row r="32" spans="2:8">
      <c r="B32" s="21"/>
      <c r="C32" s="14"/>
      <c r="D32" s="22"/>
      <c r="E32" s="23"/>
      <c r="F32" s="40"/>
      <c r="G32" s="25"/>
      <c r="H32" s="41"/>
    </row>
    <row r="33" spans="2:8">
      <c r="B33" s="21"/>
      <c r="C33" s="14"/>
      <c r="D33" s="22"/>
      <c r="E33" s="23"/>
      <c r="F33" s="38"/>
      <c r="G33" s="25"/>
      <c r="H33" s="42"/>
    </row>
    <row r="34" spans="2:8">
      <c r="B34" s="21"/>
      <c r="C34" s="14"/>
      <c r="D34" s="22"/>
      <c r="E34" s="26"/>
      <c r="F34" s="27"/>
      <c r="G34" s="25"/>
      <c r="H34" s="18"/>
    </row>
    <row r="35" spans="2:8" s="36" customFormat="1">
      <c r="B35" s="21"/>
      <c r="C35" s="14"/>
      <c r="D35" s="15"/>
      <c r="E35" s="26"/>
      <c r="F35" s="27"/>
      <c r="G35" s="17"/>
      <c r="H35" s="18"/>
    </row>
    <row r="36" spans="2:8">
      <c r="B36" s="21"/>
      <c r="C36" s="14"/>
      <c r="D36" s="22"/>
      <c r="E36" s="23"/>
      <c r="F36" s="38"/>
      <c r="G36" s="25"/>
      <c r="H36" s="42"/>
    </row>
    <row r="37" spans="2:8">
      <c r="B37" s="21"/>
      <c r="C37" s="14"/>
      <c r="D37" s="22"/>
      <c r="E37" s="23"/>
      <c r="F37" s="38"/>
      <c r="G37" s="25"/>
      <c r="H37" s="42"/>
    </row>
    <row r="38" spans="2:8">
      <c r="B38" s="21"/>
      <c r="C38" s="14"/>
      <c r="D38" s="22"/>
      <c r="E38" s="23"/>
      <c r="F38" s="47"/>
      <c r="G38" s="25"/>
      <c r="H38" s="41"/>
    </row>
    <row r="39" spans="2:8">
      <c r="B39" s="13"/>
      <c r="C39" s="14"/>
      <c r="D39" s="22"/>
      <c r="E39" s="23"/>
      <c r="F39" s="47"/>
      <c r="G39" s="25"/>
      <c r="H39" s="41"/>
    </row>
    <row r="40" spans="2:8">
      <c r="B40" s="13"/>
      <c r="C40" s="14"/>
      <c r="D40" s="22"/>
      <c r="E40" s="23"/>
      <c r="F40" s="43"/>
      <c r="G40" s="25"/>
      <c r="H40" s="41"/>
    </row>
    <row r="41" spans="2:8">
      <c r="B41" s="13"/>
      <c r="C41" s="14"/>
      <c r="D41" s="22"/>
      <c r="E41" s="23"/>
      <c r="F41" s="43"/>
      <c r="G41" s="25"/>
      <c r="H41" s="41"/>
    </row>
    <row r="42" spans="2:8">
      <c r="B42" s="13"/>
      <c r="C42" s="14"/>
      <c r="D42" s="22"/>
      <c r="E42" s="22"/>
      <c r="F42" s="40"/>
      <c r="G42" s="25"/>
      <c r="H42" s="41"/>
    </row>
    <row r="43" spans="2:8">
      <c r="B43" s="13"/>
      <c r="C43" s="14"/>
      <c r="D43" s="22"/>
      <c r="E43" s="22"/>
      <c r="F43" s="40"/>
      <c r="G43" s="25"/>
      <c r="H43" s="41"/>
    </row>
    <row r="44" spans="2:8">
      <c r="B44" s="13"/>
      <c r="C44" s="14"/>
      <c r="D44" s="22"/>
      <c r="E44" s="22"/>
      <c r="F44" s="38"/>
      <c r="G44" s="25"/>
      <c r="H44" s="41"/>
    </row>
    <row r="45" spans="2:8">
      <c r="B45" s="13"/>
      <c r="C45" s="14"/>
      <c r="D45" s="22"/>
      <c r="E45" s="22"/>
      <c r="F45" s="38"/>
      <c r="G45" s="25"/>
      <c r="H45" s="41"/>
    </row>
    <row r="46" spans="2:8">
      <c r="B46" s="13"/>
      <c r="C46" s="14"/>
      <c r="D46" s="22"/>
      <c r="E46" s="22"/>
      <c r="F46" s="38"/>
      <c r="G46" s="25"/>
      <c r="H46" s="41"/>
    </row>
    <row r="47" spans="2:8">
      <c r="B47" s="13"/>
      <c r="C47" s="14"/>
      <c r="D47" s="22"/>
      <c r="E47" s="22"/>
      <c r="F47" s="38"/>
      <c r="G47" s="25"/>
      <c r="H47" s="41"/>
    </row>
    <row r="48" spans="2:8">
      <c r="B48" s="13"/>
      <c r="C48" s="14"/>
      <c r="D48" s="22"/>
      <c r="E48" s="22"/>
      <c r="F48" s="38"/>
      <c r="G48" s="25"/>
      <c r="H48" s="41"/>
    </row>
    <row r="49" spans="2:8">
      <c r="B49" s="13"/>
      <c r="C49" s="14"/>
      <c r="D49" s="22"/>
      <c r="E49" s="22"/>
      <c r="F49" s="38"/>
      <c r="G49" s="25"/>
      <c r="H49" s="41"/>
    </row>
    <row r="50" spans="2:8">
      <c r="B50" s="13"/>
      <c r="C50" s="14"/>
      <c r="D50" s="22"/>
      <c r="E50" s="22"/>
      <c r="F50" s="38"/>
      <c r="G50" s="25"/>
      <c r="H50" s="41"/>
    </row>
    <row r="51" spans="2:8">
      <c r="B51" s="13"/>
      <c r="C51" s="14"/>
      <c r="D51" s="22"/>
      <c r="E51" s="22"/>
      <c r="F51" s="38"/>
      <c r="G51" s="25"/>
      <c r="H51" s="41"/>
    </row>
    <row r="52" spans="2:8">
      <c r="B52" s="13"/>
      <c r="C52" s="14"/>
      <c r="D52" s="22"/>
      <c r="E52" s="22"/>
      <c r="F52" s="48"/>
      <c r="G52" s="25"/>
      <c r="H52" s="41"/>
    </row>
    <row r="53" spans="2:8">
      <c r="B53" s="14"/>
      <c r="C53" s="14"/>
      <c r="D53" s="22"/>
      <c r="E53" s="22"/>
      <c r="F53" s="48"/>
      <c r="G53" s="25"/>
      <c r="H53" s="41"/>
    </row>
    <row r="54" spans="2:8">
      <c r="B54" s="21"/>
      <c r="C54" s="14"/>
      <c r="D54" s="22"/>
      <c r="E54" s="22"/>
      <c r="F54" s="38"/>
      <c r="G54" s="25"/>
      <c r="H54" s="41"/>
    </row>
    <row r="55" spans="2:8">
      <c r="B55" s="21"/>
      <c r="C55" s="14"/>
      <c r="D55" s="22"/>
      <c r="E55" s="22"/>
      <c r="F55" s="38"/>
      <c r="G55" s="25"/>
      <c r="H55" s="41"/>
    </row>
    <row r="56" spans="2:8">
      <c r="B56" s="13"/>
      <c r="C56" s="14"/>
      <c r="D56" s="22"/>
      <c r="E56" s="22"/>
      <c r="F56" s="38"/>
      <c r="G56" s="25"/>
      <c r="H56" s="41"/>
    </row>
    <row r="57" spans="2:8">
      <c r="B57" s="13"/>
      <c r="C57" s="14"/>
      <c r="D57" s="22"/>
      <c r="E57" s="22"/>
      <c r="F57" s="38"/>
      <c r="G57" s="25"/>
      <c r="H57" s="41"/>
    </row>
    <row r="58" spans="2:8">
      <c r="B58" s="13"/>
      <c r="C58" s="14"/>
      <c r="D58" s="22"/>
      <c r="E58" s="22"/>
      <c r="F58" s="38"/>
      <c r="G58" s="25"/>
      <c r="H58" s="41"/>
    </row>
    <row r="59" spans="2:8">
      <c r="B59" s="13"/>
      <c r="C59" s="14"/>
      <c r="D59" s="22"/>
      <c r="E59" s="22"/>
      <c r="F59" s="38"/>
      <c r="G59" s="25"/>
      <c r="H59" s="41"/>
    </row>
    <row r="60" spans="2:8">
      <c r="B60" s="13"/>
      <c r="C60" s="14"/>
      <c r="D60" s="37"/>
      <c r="E60" s="37"/>
      <c r="F60" s="38"/>
      <c r="G60" s="25"/>
    </row>
    <row r="61" spans="2:8">
      <c r="B61" s="13"/>
      <c r="C61" s="14"/>
      <c r="D61" s="22"/>
      <c r="E61" s="22"/>
      <c r="F61" s="38"/>
      <c r="G61" s="25"/>
      <c r="H61" s="41"/>
    </row>
    <row r="62" spans="2:8">
      <c r="B62" s="13"/>
      <c r="C62" s="148"/>
      <c r="D62" s="37"/>
      <c r="E62" s="37"/>
      <c r="F62" s="38"/>
      <c r="G62" s="25"/>
      <c r="H62" s="49"/>
    </row>
    <row r="63" spans="2:8">
      <c r="B63" s="13"/>
      <c r="C63" s="148"/>
      <c r="D63" s="37"/>
      <c r="E63" s="37"/>
      <c r="F63" s="38"/>
      <c r="G63" s="25"/>
    </row>
    <row r="64" spans="2:8">
      <c r="B64" s="13"/>
      <c r="C64" s="148"/>
      <c r="D64" s="22"/>
      <c r="E64" s="22"/>
      <c r="F64" s="38"/>
      <c r="G64" s="25"/>
      <c r="H64" s="41"/>
    </row>
    <row r="65" spans="2:8">
      <c r="B65" s="13"/>
      <c r="C65" s="14"/>
      <c r="D65" s="22"/>
      <c r="E65" s="22"/>
      <c r="F65" s="38"/>
      <c r="G65" s="25"/>
      <c r="H65" s="41"/>
    </row>
    <row r="66" spans="2:8">
      <c r="B66" s="13"/>
      <c r="C66" s="14"/>
      <c r="D66" s="22"/>
      <c r="E66" s="22"/>
      <c r="F66" s="38"/>
      <c r="G66" s="25"/>
      <c r="H66" s="41"/>
    </row>
    <row r="67" spans="2:8">
      <c r="B67" s="13"/>
      <c r="C67" s="14"/>
      <c r="D67" s="22"/>
      <c r="E67" s="22"/>
      <c r="F67" s="38"/>
      <c r="G67" s="25"/>
      <c r="H67" s="41"/>
    </row>
    <row r="68" spans="2:8">
      <c r="B68" s="13"/>
      <c r="C68" s="14"/>
      <c r="D68" s="22"/>
      <c r="E68" s="22"/>
      <c r="F68" s="38"/>
      <c r="G68" s="25"/>
      <c r="H68" s="41"/>
    </row>
    <row r="69" spans="2:8">
      <c r="B69" s="13"/>
      <c r="C69" s="14"/>
      <c r="D69" s="22"/>
      <c r="E69" s="22"/>
      <c r="F69" s="38"/>
      <c r="G69" s="25"/>
      <c r="H69" s="41"/>
    </row>
    <row r="70" spans="2:8">
      <c r="B70" s="13"/>
      <c r="C70" s="14"/>
      <c r="D70" s="22"/>
      <c r="E70" s="22"/>
      <c r="F70" s="38"/>
      <c r="G70" s="25"/>
      <c r="H70" s="41"/>
    </row>
    <row r="71" spans="2:8">
      <c r="B71" s="13"/>
      <c r="C71" s="14"/>
      <c r="D71" s="22"/>
      <c r="E71" s="22"/>
      <c r="F71" s="38"/>
      <c r="G71" s="25"/>
      <c r="H71" s="41"/>
    </row>
    <row r="72" spans="2:8">
      <c r="B72" s="13"/>
      <c r="C72" s="14"/>
      <c r="D72" s="22"/>
      <c r="E72" s="22"/>
      <c r="F72" s="38"/>
      <c r="G72" s="25"/>
      <c r="H72" s="41"/>
    </row>
    <row r="73" spans="2:8" s="28" customFormat="1" ht="24.75" customHeight="1">
      <c r="B73" s="90" t="str">
        <f>$B$10</f>
        <v>C8.4</v>
      </c>
      <c r="C73" s="30" t="s">
        <v>94</v>
      </c>
      <c r="D73" s="31"/>
      <c r="E73" s="32"/>
      <c r="F73" s="31"/>
      <c r="G73" s="33">
        <f>SUM(G9:G72)</f>
        <v>0</v>
      </c>
      <c r="H73"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0">
    <tabColor rgb="FFC00000"/>
  </sheetPr>
  <dimension ref="B1:H79"/>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C8.5</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2123</v>
      </c>
      <c r="C10" s="20" t="s">
        <v>2124</v>
      </c>
      <c r="D10" s="22"/>
      <c r="E10" s="22"/>
      <c r="F10" s="40"/>
      <c r="G10" s="17" t="str">
        <f t="shared" si="0"/>
        <v/>
      </c>
      <c r="H10" s="41"/>
    </row>
    <row r="11" spans="2:8">
      <c r="B11" s="50"/>
      <c r="C11" s="14"/>
      <c r="D11" s="22"/>
      <c r="E11" s="22"/>
      <c r="F11" s="40"/>
      <c r="G11" s="17" t="str">
        <f t="shared" si="0"/>
        <v/>
      </c>
      <c r="H11" s="41"/>
    </row>
    <row r="12" spans="2:8">
      <c r="B12" s="50" t="s">
        <v>2125</v>
      </c>
      <c r="C12" s="14" t="s">
        <v>2126</v>
      </c>
      <c r="D12" s="22"/>
      <c r="E12" s="22"/>
      <c r="F12" s="40"/>
      <c r="G12" s="17" t="str">
        <f t="shared" si="0"/>
        <v/>
      </c>
      <c r="H12" s="41"/>
    </row>
    <row r="13" spans="2:8">
      <c r="B13" s="50"/>
      <c r="C13" s="14"/>
      <c r="D13" s="22"/>
      <c r="E13" s="22"/>
      <c r="F13" s="40"/>
      <c r="G13" s="17" t="str">
        <f t="shared" si="0"/>
        <v/>
      </c>
      <c r="H13" s="41"/>
    </row>
    <row r="14" spans="2:8">
      <c r="B14" s="50" t="s">
        <v>2127</v>
      </c>
      <c r="C14" s="14" t="s">
        <v>2128</v>
      </c>
      <c r="D14" s="22"/>
      <c r="E14" s="23"/>
      <c r="F14" s="24"/>
      <c r="G14" s="17" t="str">
        <f t="shared" si="0"/>
        <v/>
      </c>
      <c r="H14" s="42"/>
    </row>
    <row r="15" spans="2:8">
      <c r="B15" s="50"/>
      <c r="C15" s="14"/>
      <c r="D15" s="22"/>
      <c r="E15" s="23"/>
      <c r="F15" s="24"/>
      <c r="G15" s="17" t="str">
        <f t="shared" si="0"/>
        <v/>
      </c>
      <c r="H15" s="42"/>
    </row>
    <row r="16" spans="2:8">
      <c r="B16" s="50" t="s">
        <v>311</v>
      </c>
      <c r="C16" s="14" t="s">
        <v>2129</v>
      </c>
      <c r="D16" s="22" t="s">
        <v>335</v>
      </c>
      <c r="E16" s="23"/>
      <c r="F16" s="24"/>
      <c r="G16" s="17">
        <f t="shared" si="0"/>
        <v>0</v>
      </c>
      <c r="H16" s="42"/>
    </row>
    <row r="17" spans="2:8">
      <c r="B17" s="50"/>
      <c r="C17" s="14"/>
      <c r="D17" s="22"/>
      <c r="E17" s="23"/>
      <c r="F17" s="24"/>
      <c r="G17" s="17" t="str">
        <f t="shared" si="0"/>
        <v/>
      </c>
      <c r="H17" s="42"/>
    </row>
    <row r="18" spans="2:8">
      <c r="B18" s="50" t="s">
        <v>313</v>
      </c>
      <c r="C18" s="14" t="s">
        <v>2130</v>
      </c>
      <c r="D18" s="22" t="s">
        <v>335</v>
      </c>
      <c r="E18" s="23"/>
      <c r="F18" s="24"/>
      <c r="G18" s="17">
        <f t="shared" si="0"/>
        <v>0</v>
      </c>
      <c r="H18" s="42"/>
    </row>
    <row r="19" spans="2:8">
      <c r="B19" s="50"/>
      <c r="C19" s="14"/>
      <c r="D19" s="22"/>
      <c r="E19" s="23"/>
      <c r="F19" s="40"/>
      <c r="G19" s="17" t="str">
        <f t="shared" si="0"/>
        <v/>
      </c>
      <c r="H19" s="41"/>
    </row>
    <row r="20" spans="2:8">
      <c r="B20" s="50" t="s">
        <v>2131</v>
      </c>
      <c r="C20" s="14" t="s">
        <v>2132</v>
      </c>
      <c r="D20" s="22" t="s">
        <v>1118</v>
      </c>
      <c r="E20" s="23"/>
      <c r="F20" s="43"/>
      <c r="G20" s="17">
        <f t="shared" si="0"/>
        <v>0</v>
      </c>
      <c r="H20" s="41"/>
    </row>
    <row r="21" spans="2:8">
      <c r="B21" s="50"/>
      <c r="C21" s="14"/>
      <c r="D21" s="22"/>
      <c r="E21" s="23"/>
      <c r="F21" s="40"/>
      <c r="G21" s="17" t="str">
        <f t="shared" si="0"/>
        <v/>
      </c>
      <c r="H21" s="44"/>
    </row>
    <row r="22" spans="2:8">
      <c r="B22" s="50" t="s">
        <v>2133</v>
      </c>
      <c r="C22" s="14" t="s">
        <v>2134</v>
      </c>
      <c r="D22" s="22" t="s">
        <v>1118</v>
      </c>
      <c r="E22" s="23"/>
      <c r="F22" s="45"/>
      <c r="G22" s="17">
        <f t="shared" si="0"/>
        <v>0</v>
      </c>
    </row>
    <row r="23" spans="2:8">
      <c r="B23" s="50"/>
      <c r="C23" s="14"/>
      <c r="D23" s="22"/>
      <c r="E23" s="23"/>
      <c r="F23" s="45"/>
      <c r="G23" s="17" t="str">
        <f t="shared" si="0"/>
        <v/>
      </c>
    </row>
    <row r="24" spans="2:8">
      <c r="B24" s="50" t="s">
        <v>2135</v>
      </c>
      <c r="C24" s="14" t="s">
        <v>2136</v>
      </c>
      <c r="D24" s="22"/>
      <c r="E24" s="23"/>
      <c r="F24" s="38"/>
      <c r="G24" s="17" t="str">
        <f t="shared" si="0"/>
        <v/>
      </c>
    </row>
    <row r="25" spans="2:8">
      <c r="B25" s="50"/>
      <c r="C25" s="14"/>
      <c r="D25" s="22"/>
      <c r="E25" s="23"/>
      <c r="F25" s="45"/>
      <c r="G25" s="17" t="str">
        <f t="shared" si="0"/>
        <v/>
      </c>
    </row>
    <row r="26" spans="2:8">
      <c r="B26" s="50" t="s">
        <v>311</v>
      </c>
      <c r="C26" s="14" t="s">
        <v>2137</v>
      </c>
      <c r="D26" s="22" t="s">
        <v>1118</v>
      </c>
      <c r="E26" s="23"/>
      <c r="F26" s="43"/>
      <c r="G26" s="17">
        <f t="shared" si="0"/>
        <v>0</v>
      </c>
    </row>
    <row r="27" spans="2:8">
      <c r="B27" s="50"/>
      <c r="C27" s="14"/>
      <c r="D27" s="22"/>
      <c r="E27" s="23"/>
      <c r="F27" s="45"/>
      <c r="G27" s="17" t="str">
        <f t="shared" si="0"/>
        <v/>
      </c>
    </row>
    <row r="28" spans="2:8">
      <c r="B28" s="50" t="s">
        <v>2138</v>
      </c>
      <c r="C28" s="14" t="s">
        <v>2139</v>
      </c>
      <c r="D28" s="22" t="s">
        <v>335</v>
      </c>
      <c r="E28" s="23"/>
      <c r="F28" s="40"/>
      <c r="G28" s="17">
        <f t="shared" si="0"/>
        <v>0</v>
      </c>
      <c r="H28" s="41"/>
    </row>
    <row r="29" spans="2:8">
      <c r="B29" s="50"/>
      <c r="C29" s="14"/>
      <c r="D29" s="22"/>
      <c r="E29" s="23"/>
      <c r="F29" s="40"/>
      <c r="G29" s="17" t="str">
        <f t="shared" si="0"/>
        <v/>
      </c>
      <c r="H29" s="41"/>
    </row>
    <row r="30" spans="2:8">
      <c r="B30" s="50" t="s">
        <v>2140</v>
      </c>
      <c r="C30" s="14" t="s">
        <v>2141</v>
      </c>
      <c r="D30" s="22" t="s">
        <v>335</v>
      </c>
      <c r="E30" s="23"/>
      <c r="F30" s="38"/>
      <c r="G30" s="17">
        <f t="shared" si="0"/>
        <v>0</v>
      </c>
      <c r="H30" s="42"/>
    </row>
    <row r="31" spans="2:8">
      <c r="B31" s="50"/>
      <c r="C31" s="14"/>
      <c r="D31" s="22"/>
      <c r="E31" s="26"/>
      <c r="F31" s="27"/>
      <c r="G31" s="17" t="str">
        <f t="shared" si="0"/>
        <v/>
      </c>
      <c r="H31" s="18"/>
    </row>
    <row r="32" spans="2:8" s="36" customFormat="1">
      <c r="B32" s="50"/>
      <c r="C32" s="14"/>
      <c r="D32" s="15"/>
      <c r="E32" s="26"/>
      <c r="F32" s="27"/>
      <c r="G32" s="17" t="str">
        <f t="shared" si="0"/>
        <v/>
      </c>
      <c r="H32" s="18"/>
    </row>
    <row r="33" spans="2:8">
      <c r="B33" s="21"/>
      <c r="C33" s="14"/>
      <c r="D33" s="22"/>
      <c r="E33" s="23"/>
      <c r="F33" s="38"/>
      <c r="G33" s="17" t="str">
        <f t="shared" si="0"/>
        <v/>
      </c>
      <c r="H33" s="42"/>
    </row>
    <row r="34" spans="2:8">
      <c r="B34" s="21"/>
      <c r="C34" s="14"/>
      <c r="D34" s="22"/>
      <c r="E34" s="23"/>
      <c r="F34" s="38"/>
      <c r="G34" s="17" t="str">
        <f t="shared" si="0"/>
        <v/>
      </c>
      <c r="H34" s="42"/>
    </row>
    <row r="35" spans="2:8">
      <c r="B35" s="21"/>
      <c r="C35" s="14"/>
      <c r="D35" s="22"/>
      <c r="E35" s="23"/>
      <c r="F35" s="47"/>
      <c r="G35" s="17" t="str">
        <f t="shared" si="0"/>
        <v/>
      </c>
      <c r="H35" s="41"/>
    </row>
    <row r="36" spans="2:8">
      <c r="B36" s="13"/>
      <c r="C36" s="14"/>
      <c r="D36" s="22"/>
      <c r="E36" s="23"/>
      <c r="F36" s="47"/>
      <c r="G36" s="17" t="str">
        <f t="shared" si="0"/>
        <v/>
      </c>
      <c r="H36" s="41"/>
    </row>
    <row r="37" spans="2:8">
      <c r="B37" s="13"/>
      <c r="C37" s="14"/>
      <c r="D37" s="22"/>
      <c r="E37" s="23"/>
      <c r="F37" s="43"/>
      <c r="G37" s="17" t="str">
        <f t="shared" si="0"/>
        <v/>
      </c>
      <c r="H37" s="41"/>
    </row>
    <row r="38" spans="2:8">
      <c r="B38" s="13"/>
      <c r="C38" s="14"/>
      <c r="D38" s="22"/>
      <c r="E38" s="23"/>
      <c r="F38" s="43"/>
      <c r="G38" s="17" t="str">
        <f t="shared" si="0"/>
        <v/>
      </c>
      <c r="H38" s="41"/>
    </row>
    <row r="39" spans="2:8">
      <c r="B39" s="13"/>
      <c r="C39" s="14"/>
      <c r="D39" s="22"/>
      <c r="E39" s="22"/>
      <c r="F39" s="40"/>
      <c r="G39" s="17" t="str">
        <f t="shared" si="0"/>
        <v/>
      </c>
      <c r="H39" s="41"/>
    </row>
    <row r="40" spans="2:8">
      <c r="B40" s="13"/>
      <c r="C40" s="14"/>
      <c r="D40" s="22"/>
      <c r="E40" s="22"/>
      <c r="F40" s="40"/>
      <c r="G40" s="17" t="str">
        <f t="shared" si="0"/>
        <v/>
      </c>
      <c r="H40" s="41"/>
    </row>
    <row r="41" spans="2:8">
      <c r="B41" s="13"/>
      <c r="C41" s="14"/>
      <c r="D41" s="22"/>
      <c r="E41" s="22"/>
      <c r="F41" s="38"/>
      <c r="G41" s="17" t="str">
        <f t="shared" ref="G41:G72" si="1">IF(D41="","",E41*F41)</f>
        <v/>
      </c>
      <c r="H41" s="41"/>
    </row>
    <row r="42" spans="2:8">
      <c r="B42" s="13"/>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38"/>
      <c r="G45" s="17" t="str">
        <f t="shared" si="1"/>
        <v/>
      </c>
      <c r="H45" s="41"/>
    </row>
    <row r="46" spans="2:8">
      <c r="B46" s="13"/>
      <c r="C46" s="14"/>
      <c r="D46" s="22"/>
      <c r="E46" s="22"/>
      <c r="F46" s="38"/>
      <c r="G46" s="17" t="str">
        <f t="shared" si="1"/>
        <v/>
      </c>
      <c r="H46" s="41"/>
    </row>
    <row r="47" spans="2:8">
      <c r="B47" s="13"/>
      <c r="C47" s="14"/>
      <c r="D47" s="22"/>
      <c r="E47" s="22"/>
      <c r="F47" s="38"/>
      <c r="G47" s="17" t="str">
        <f t="shared" si="1"/>
        <v/>
      </c>
      <c r="H47" s="41"/>
    </row>
    <row r="48" spans="2:8">
      <c r="B48" s="13"/>
      <c r="C48" s="14"/>
      <c r="D48" s="22"/>
      <c r="E48" s="22"/>
      <c r="F48" s="38"/>
      <c r="G48" s="17" t="str">
        <f t="shared" si="1"/>
        <v/>
      </c>
      <c r="H48" s="41"/>
    </row>
    <row r="49" spans="2:8">
      <c r="B49" s="13"/>
      <c r="C49" s="14"/>
      <c r="D49" s="22"/>
      <c r="E49" s="22"/>
      <c r="F49" s="48"/>
      <c r="G49" s="17" t="str">
        <f t="shared" si="1"/>
        <v/>
      </c>
      <c r="H49" s="41"/>
    </row>
    <row r="50" spans="2:8">
      <c r="B50" s="14"/>
      <c r="C50" s="14"/>
      <c r="D50" s="22"/>
      <c r="E50" s="22"/>
      <c r="F50" s="48"/>
      <c r="G50" s="17" t="str">
        <f t="shared" si="1"/>
        <v/>
      </c>
      <c r="H50" s="41"/>
    </row>
    <row r="51" spans="2:8">
      <c r="B51" s="21"/>
      <c r="C51" s="14"/>
      <c r="D51" s="22"/>
      <c r="E51" s="22"/>
      <c r="F51" s="38"/>
      <c r="G51" s="17" t="str">
        <f t="shared" si="1"/>
        <v/>
      </c>
      <c r="H51" s="41"/>
    </row>
    <row r="52" spans="2:8">
      <c r="B52" s="21"/>
      <c r="C52" s="14"/>
      <c r="D52" s="22"/>
      <c r="E52" s="22"/>
      <c r="F52" s="38"/>
      <c r="G52" s="17" t="str">
        <f t="shared" si="1"/>
        <v/>
      </c>
      <c r="H52" s="41"/>
    </row>
    <row r="53" spans="2:8">
      <c r="B53" s="13"/>
      <c r="C53" s="14"/>
      <c r="D53" s="22"/>
      <c r="E53" s="22"/>
      <c r="F53" s="38"/>
      <c r="G53" s="17" t="str">
        <f t="shared" si="1"/>
        <v/>
      </c>
      <c r="H53" s="41"/>
    </row>
    <row r="54" spans="2:8">
      <c r="B54" s="13"/>
      <c r="C54" s="14"/>
      <c r="D54" s="22"/>
      <c r="E54" s="22"/>
      <c r="F54" s="38"/>
      <c r="G54" s="17" t="str">
        <f t="shared" si="1"/>
        <v/>
      </c>
      <c r="H54" s="41"/>
    </row>
    <row r="55" spans="2:8">
      <c r="B55" s="13"/>
      <c r="C55" s="14"/>
      <c r="D55" s="22"/>
      <c r="E55" s="22"/>
      <c r="F55" s="38"/>
      <c r="G55" s="17" t="str">
        <f t="shared" si="1"/>
        <v/>
      </c>
      <c r="H55" s="41"/>
    </row>
    <row r="56" spans="2:8">
      <c r="B56" s="13"/>
      <c r="C56" s="14"/>
      <c r="D56" s="22"/>
      <c r="E56" s="22"/>
      <c r="F56" s="38"/>
      <c r="G56" s="17" t="str">
        <f t="shared" si="1"/>
        <v/>
      </c>
      <c r="H56" s="41"/>
    </row>
    <row r="57" spans="2:8">
      <c r="B57" s="13"/>
      <c r="C57" s="14"/>
      <c r="D57" s="37"/>
      <c r="E57" s="37"/>
      <c r="F57" s="38"/>
      <c r="G57" s="17" t="str">
        <f t="shared" si="1"/>
        <v/>
      </c>
    </row>
    <row r="58" spans="2:8">
      <c r="B58" s="13"/>
      <c r="C58" s="14"/>
      <c r="D58" s="22"/>
      <c r="E58" s="22"/>
      <c r="F58" s="38"/>
      <c r="G58" s="17" t="str">
        <f t="shared" si="1"/>
        <v/>
      </c>
      <c r="H58" s="41"/>
    </row>
    <row r="59" spans="2:8">
      <c r="B59" s="13"/>
      <c r="C59" s="148"/>
      <c r="D59" s="37"/>
      <c r="E59" s="37"/>
      <c r="F59" s="38"/>
      <c r="G59" s="17" t="str">
        <f t="shared" si="1"/>
        <v/>
      </c>
      <c r="H59" s="49"/>
    </row>
    <row r="60" spans="2:8">
      <c r="B60" s="13"/>
      <c r="C60" s="148"/>
      <c r="D60" s="37"/>
      <c r="E60" s="37"/>
      <c r="F60" s="38"/>
      <c r="G60" s="17" t="str">
        <f t="shared" si="1"/>
        <v/>
      </c>
    </row>
    <row r="61" spans="2:8">
      <c r="B61" s="13"/>
      <c r="C61" s="148"/>
      <c r="D61" s="22"/>
      <c r="E61" s="22"/>
      <c r="F61" s="38"/>
      <c r="G61" s="17" t="str">
        <f t="shared" si="1"/>
        <v/>
      </c>
      <c r="H61" s="41"/>
    </row>
    <row r="62" spans="2:8">
      <c r="B62" s="13"/>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13"/>
      <c r="C66" s="14"/>
      <c r="D66" s="22"/>
      <c r="E66" s="22"/>
      <c r="F66" s="38"/>
      <c r="G66" s="17" t="str">
        <f t="shared" si="1"/>
        <v/>
      </c>
      <c r="H66" s="41"/>
    </row>
    <row r="67" spans="2:8">
      <c r="B67" s="13"/>
      <c r="C67" s="780"/>
      <c r="D67" s="22"/>
      <c r="E67" s="22"/>
      <c r="F67" s="38"/>
      <c r="G67" s="17" t="str">
        <f t="shared" si="1"/>
        <v/>
      </c>
      <c r="H67" s="41"/>
    </row>
    <row r="68" spans="2:8">
      <c r="B68" s="13"/>
      <c r="C68" s="780"/>
      <c r="D68" s="22"/>
      <c r="E68" s="22"/>
      <c r="F68" s="38"/>
      <c r="G68" s="17" t="str">
        <f t="shared" si="1"/>
        <v/>
      </c>
      <c r="H68" s="41"/>
    </row>
    <row r="69" spans="2:8">
      <c r="B69" s="13"/>
      <c r="C69" s="780"/>
      <c r="D69" s="22"/>
      <c r="E69" s="22"/>
      <c r="F69" s="38"/>
      <c r="G69" s="17" t="str">
        <f t="shared" si="1"/>
        <v/>
      </c>
      <c r="H69" s="41"/>
    </row>
    <row r="70" spans="2:8">
      <c r="B70" s="13"/>
      <c r="C70" s="14"/>
      <c r="D70" s="22"/>
      <c r="E70" s="22"/>
      <c r="F70" s="38"/>
      <c r="G70" s="17" t="str">
        <f t="shared" si="1"/>
        <v/>
      </c>
      <c r="H70" s="41"/>
    </row>
    <row r="71" spans="2:8">
      <c r="B71" s="13"/>
      <c r="C71" s="14"/>
      <c r="D71" s="22"/>
      <c r="E71" s="22"/>
      <c r="F71" s="38"/>
      <c r="G71" s="17" t="str">
        <f t="shared" si="1"/>
        <v/>
      </c>
      <c r="H71" s="41"/>
    </row>
    <row r="72" spans="2:8">
      <c r="B72" s="13"/>
      <c r="C72" s="14"/>
      <c r="D72" s="22"/>
      <c r="E72" s="22"/>
      <c r="F72" s="38"/>
      <c r="G72" s="17" t="str">
        <f t="shared" si="1"/>
        <v/>
      </c>
      <c r="H72" s="41"/>
    </row>
    <row r="73" spans="2:8">
      <c r="B73" s="13"/>
      <c r="C73" s="14"/>
      <c r="D73" s="22"/>
      <c r="E73" s="22"/>
      <c r="F73" s="38"/>
      <c r="G73" s="17" t="str">
        <f t="shared" ref="G73:G78" si="2">IF(D73="","",E73*F73)</f>
        <v/>
      </c>
      <c r="H73" s="41"/>
    </row>
    <row r="74" spans="2:8">
      <c r="B74" s="13"/>
      <c r="C74" s="14"/>
      <c r="D74" s="22"/>
      <c r="E74" s="22"/>
      <c r="F74" s="38"/>
      <c r="G74" s="17" t="str">
        <f t="shared" si="2"/>
        <v/>
      </c>
      <c r="H74" s="41"/>
    </row>
    <row r="75" spans="2:8">
      <c r="B75" s="13"/>
      <c r="C75" s="14"/>
      <c r="D75" s="22"/>
      <c r="E75" s="22"/>
      <c r="F75" s="38"/>
      <c r="G75" s="17" t="str">
        <f t="shared" si="2"/>
        <v/>
      </c>
      <c r="H75" s="41"/>
    </row>
    <row r="76" spans="2:8">
      <c r="B76" s="13"/>
      <c r="C76" s="14"/>
      <c r="D76" s="22"/>
      <c r="E76" s="22"/>
      <c r="F76" s="38"/>
      <c r="G76" s="17" t="str">
        <f t="shared" si="2"/>
        <v/>
      </c>
      <c r="H76" s="41"/>
    </row>
    <row r="77" spans="2:8">
      <c r="B77" s="13"/>
      <c r="C77" s="14"/>
      <c r="D77" s="22"/>
      <c r="E77" s="22"/>
      <c r="F77" s="38"/>
      <c r="G77" s="17" t="str">
        <f t="shared" si="2"/>
        <v/>
      </c>
      <c r="H77" s="41"/>
    </row>
    <row r="78" spans="2:8">
      <c r="B78" s="13"/>
      <c r="C78" s="14"/>
      <c r="D78" s="22"/>
      <c r="E78" s="22"/>
      <c r="F78" s="38"/>
      <c r="G78" s="17" t="str">
        <f t="shared" si="2"/>
        <v/>
      </c>
      <c r="H78" s="41"/>
    </row>
    <row r="79" spans="2:8" s="28" customFormat="1" ht="24.75" customHeight="1">
      <c r="B79" s="90" t="str">
        <f>$B$10</f>
        <v>C8.5</v>
      </c>
      <c r="C79" s="30" t="s">
        <v>94</v>
      </c>
      <c r="D79" s="31"/>
      <c r="E79" s="32"/>
      <c r="F79" s="31"/>
      <c r="G79" s="33">
        <f>SUM(G9:G78)</f>
        <v>0</v>
      </c>
      <c r="H79"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1">
    <tabColor rgb="FFC00000"/>
  </sheetPr>
  <dimension ref="B1:H77"/>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C8.6</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2142</v>
      </c>
      <c r="C10" s="20" t="s">
        <v>2143</v>
      </c>
      <c r="D10" s="22"/>
      <c r="E10" s="22"/>
      <c r="F10" s="40"/>
      <c r="G10" s="17" t="str">
        <f t="shared" si="0"/>
        <v/>
      </c>
      <c r="H10" s="41"/>
    </row>
    <row r="11" spans="2:8">
      <c r="B11" s="50"/>
      <c r="C11" s="14"/>
      <c r="D11" s="22"/>
      <c r="E11" s="22"/>
      <c r="F11" s="40"/>
      <c r="G11" s="17" t="str">
        <f t="shared" si="0"/>
        <v/>
      </c>
      <c r="H11" s="41"/>
    </row>
    <row r="12" spans="2:8">
      <c r="B12" s="50" t="s">
        <v>2144</v>
      </c>
      <c r="C12" s="14" t="s">
        <v>2145</v>
      </c>
      <c r="D12" s="22"/>
      <c r="E12" s="22"/>
      <c r="F12" s="40"/>
      <c r="G12" s="17" t="str">
        <f t="shared" si="0"/>
        <v/>
      </c>
      <c r="H12" s="41"/>
    </row>
    <row r="13" spans="2:8">
      <c r="B13" s="50"/>
      <c r="C13" s="14"/>
      <c r="D13" s="22"/>
      <c r="E13" s="22"/>
      <c r="F13" s="40"/>
      <c r="G13" s="17" t="str">
        <f t="shared" si="0"/>
        <v/>
      </c>
      <c r="H13" s="41"/>
    </row>
    <row r="14" spans="2:8" ht="25.5">
      <c r="B14" s="50" t="s">
        <v>2146</v>
      </c>
      <c r="C14" s="14" t="s">
        <v>2147</v>
      </c>
      <c r="D14" s="22" t="s">
        <v>335</v>
      </c>
      <c r="E14" s="23"/>
      <c r="F14" s="24"/>
      <c r="G14" s="17">
        <f t="shared" si="0"/>
        <v>0</v>
      </c>
      <c r="H14" s="42"/>
    </row>
    <row r="15" spans="2:8">
      <c r="B15" s="50"/>
      <c r="C15" s="14"/>
      <c r="D15" s="22"/>
      <c r="E15" s="23"/>
      <c r="F15" s="24"/>
      <c r="G15" s="17" t="str">
        <f t="shared" si="0"/>
        <v/>
      </c>
      <c r="H15" s="42"/>
    </row>
    <row r="16" spans="2:8" ht="25.5">
      <c r="B16" s="50" t="s">
        <v>2148</v>
      </c>
      <c r="C16" s="14" t="s">
        <v>2149</v>
      </c>
      <c r="D16" s="22" t="s">
        <v>93</v>
      </c>
      <c r="E16" s="23"/>
      <c r="F16" s="24"/>
      <c r="G16" s="17">
        <f t="shared" si="0"/>
        <v>0</v>
      </c>
      <c r="H16" s="42"/>
    </row>
    <row r="17" spans="2:8">
      <c r="B17" s="50"/>
      <c r="C17" s="14"/>
      <c r="D17" s="22"/>
      <c r="E17" s="23"/>
      <c r="F17" s="24"/>
      <c r="G17" s="17" t="str">
        <f t="shared" si="0"/>
        <v/>
      </c>
      <c r="H17" s="42"/>
    </row>
    <row r="18" spans="2:8">
      <c r="B18" s="50"/>
      <c r="C18" s="14"/>
      <c r="D18" s="22"/>
      <c r="E18" s="23"/>
      <c r="F18" s="40"/>
      <c r="G18" s="17" t="str">
        <f t="shared" si="0"/>
        <v/>
      </c>
      <c r="H18" s="41"/>
    </row>
    <row r="19" spans="2:8">
      <c r="B19" s="21"/>
      <c r="C19" s="14"/>
      <c r="D19" s="22"/>
      <c r="E19" s="23"/>
      <c r="F19" s="43"/>
      <c r="G19" s="17" t="str">
        <f t="shared" si="0"/>
        <v/>
      </c>
      <c r="H19" s="41"/>
    </row>
    <row r="20" spans="2:8">
      <c r="B20" s="21"/>
      <c r="C20" s="14"/>
      <c r="D20" s="22"/>
      <c r="E20" s="23"/>
      <c r="F20" s="40"/>
      <c r="G20" s="17" t="str">
        <f t="shared" si="0"/>
        <v/>
      </c>
      <c r="H20" s="44"/>
    </row>
    <row r="21" spans="2:8">
      <c r="B21" s="21"/>
      <c r="C21" s="14"/>
      <c r="D21" s="22"/>
      <c r="E21" s="23"/>
      <c r="F21" s="45"/>
      <c r="G21" s="17" t="str">
        <f t="shared" si="0"/>
        <v/>
      </c>
    </row>
    <row r="22" spans="2:8">
      <c r="B22" s="21"/>
      <c r="C22" s="14"/>
      <c r="D22" s="22"/>
      <c r="E22" s="23"/>
      <c r="F22" s="45"/>
      <c r="G22" s="17" t="str">
        <f t="shared" si="0"/>
        <v/>
      </c>
    </row>
    <row r="23" spans="2:8">
      <c r="B23" s="21"/>
      <c r="C23" s="14"/>
      <c r="D23" s="22"/>
      <c r="E23" s="23"/>
      <c r="F23" s="38"/>
      <c r="G23" s="17" t="str">
        <f t="shared" si="0"/>
        <v/>
      </c>
    </row>
    <row r="24" spans="2:8">
      <c r="B24" s="21"/>
      <c r="C24" s="14"/>
      <c r="D24" s="22"/>
      <c r="E24" s="23"/>
      <c r="F24" s="45"/>
      <c r="G24" s="17" t="str">
        <f t="shared" si="0"/>
        <v/>
      </c>
    </row>
    <row r="25" spans="2:8">
      <c r="B25" s="13"/>
      <c r="C25" s="14"/>
      <c r="D25" s="22"/>
      <c r="E25" s="23"/>
      <c r="F25" s="43"/>
      <c r="G25" s="17" t="str">
        <f t="shared" si="0"/>
        <v/>
      </c>
    </row>
    <row r="26" spans="2:8">
      <c r="B26" s="13"/>
      <c r="C26" s="14"/>
      <c r="D26" s="22"/>
      <c r="E26" s="23"/>
      <c r="F26" s="45"/>
      <c r="G26" s="17" t="str">
        <f t="shared" si="0"/>
        <v/>
      </c>
    </row>
    <row r="27" spans="2:8">
      <c r="B27" s="13"/>
      <c r="C27" s="14"/>
      <c r="D27" s="22"/>
      <c r="E27" s="23"/>
      <c r="F27" s="40"/>
      <c r="G27" s="17" t="str">
        <f t="shared" si="0"/>
        <v/>
      </c>
      <c r="H27" s="41"/>
    </row>
    <row r="28" spans="2:8">
      <c r="B28" s="21"/>
      <c r="C28" s="14"/>
      <c r="D28" s="22"/>
      <c r="E28" s="23"/>
      <c r="F28" s="40"/>
      <c r="G28" s="17" t="str">
        <f t="shared" si="0"/>
        <v/>
      </c>
      <c r="H28" s="41"/>
    </row>
    <row r="29" spans="2:8">
      <c r="B29" s="21"/>
      <c r="C29" s="14"/>
      <c r="D29" s="22"/>
      <c r="E29" s="23"/>
      <c r="F29" s="38"/>
      <c r="G29" s="17" t="str">
        <f t="shared" si="0"/>
        <v/>
      </c>
      <c r="H29" s="42"/>
    </row>
    <row r="30" spans="2:8">
      <c r="B30" s="21"/>
      <c r="C30" s="14"/>
      <c r="D30" s="22"/>
      <c r="E30" s="26"/>
      <c r="F30" s="27"/>
      <c r="G30" s="17" t="str">
        <f t="shared" si="0"/>
        <v/>
      </c>
      <c r="H30" s="18"/>
    </row>
    <row r="31" spans="2:8" s="36" customFormat="1">
      <c r="B31" s="21"/>
      <c r="C31" s="14"/>
      <c r="D31" s="15"/>
      <c r="E31" s="26"/>
      <c r="F31" s="27"/>
      <c r="G31" s="17" t="str">
        <f t="shared" si="0"/>
        <v/>
      </c>
      <c r="H31" s="18"/>
    </row>
    <row r="32" spans="2:8">
      <c r="B32" s="21"/>
      <c r="C32" s="14"/>
      <c r="D32" s="22"/>
      <c r="E32" s="23"/>
      <c r="F32" s="38"/>
      <c r="G32" s="17" t="str">
        <f t="shared" si="0"/>
        <v/>
      </c>
      <c r="H32" s="42"/>
    </row>
    <row r="33" spans="2:8">
      <c r="B33" s="21"/>
      <c r="C33" s="14"/>
      <c r="D33" s="22"/>
      <c r="E33" s="23"/>
      <c r="F33" s="38"/>
      <c r="G33" s="17" t="str">
        <f t="shared" si="0"/>
        <v/>
      </c>
      <c r="H33" s="42"/>
    </row>
    <row r="34" spans="2:8">
      <c r="B34" s="21"/>
      <c r="C34" s="14"/>
      <c r="D34" s="22"/>
      <c r="E34" s="23"/>
      <c r="F34" s="47"/>
      <c r="G34" s="17" t="str">
        <f t="shared" si="0"/>
        <v/>
      </c>
      <c r="H34" s="41"/>
    </row>
    <row r="35" spans="2:8">
      <c r="B35" s="13"/>
      <c r="C35" s="14"/>
      <c r="D35" s="22"/>
      <c r="E35" s="23"/>
      <c r="F35" s="47"/>
      <c r="G35" s="17" t="str">
        <f t="shared" si="0"/>
        <v/>
      </c>
      <c r="H35" s="41"/>
    </row>
    <row r="36" spans="2:8">
      <c r="B36" s="13"/>
      <c r="C36" s="14"/>
      <c r="D36" s="22"/>
      <c r="E36" s="23"/>
      <c r="F36" s="43"/>
      <c r="G36" s="17" t="str">
        <f t="shared" si="0"/>
        <v/>
      </c>
      <c r="H36" s="41"/>
    </row>
    <row r="37" spans="2:8">
      <c r="B37" s="13"/>
      <c r="C37" s="14"/>
      <c r="D37" s="22"/>
      <c r="E37" s="23"/>
      <c r="F37" s="43"/>
      <c r="G37" s="17" t="str">
        <f t="shared" si="0"/>
        <v/>
      </c>
      <c r="H37" s="41"/>
    </row>
    <row r="38" spans="2:8">
      <c r="B38" s="13"/>
      <c r="C38" s="14"/>
      <c r="D38" s="22"/>
      <c r="E38" s="22"/>
      <c r="F38" s="40"/>
      <c r="G38" s="17" t="str">
        <f t="shared" si="0"/>
        <v/>
      </c>
      <c r="H38" s="41"/>
    </row>
    <row r="39" spans="2:8">
      <c r="B39" s="13"/>
      <c r="C39" s="14"/>
      <c r="D39" s="22"/>
      <c r="E39" s="22"/>
      <c r="F39" s="40"/>
      <c r="G39" s="17" t="str">
        <f t="shared" si="0"/>
        <v/>
      </c>
      <c r="H39" s="41"/>
    </row>
    <row r="40" spans="2:8">
      <c r="B40" s="13"/>
      <c r="C40" s="14"/>
      <c r="D40" s="22"/>
      <c r="E40" s="22"/>
      <c r="F40" s="38"/>
      <c r="G40" s="17" t="str">
        <f t="shared" si="0"/>
        <v/>
      </c>
      <c r="H40" s="41"/>
    </row>
    <row r="41" spans="2:8">
      <c r="B41" s="13"/>
      <c r="C41" s="14"/>
      <c r="D41" s="22"/>
      <c r="E41" s="22"/>
      <c r="F41" s="38"/>
      <c r="G41" s="17" t="str">
        <f t="shared" ref="G41:G72" si="1">IF(D41="","",E41*F41)</f>
        <v/>
      </c>
      <c r="H41" s="41"/>
    </row>
    <row r="42" spans="2:8">
      <c r="B42" s="13"/>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38"/>
      <c r="G45" s="17" t="str">
        <f t="shared" si="1"/>
        <v/>
      </c>
      <c r="H45" s="41"/>
    </row>
    <row r="46" spans="2:8">
      <c r="B46" s="13"/>
      <c r="C46" s="14"/>
      <c r="D46" s="22"/>
      <c r="E46" s="22"/>
      <c r="F46" s="38"/>
      <c r="G46" s="17" t="str">
        <f t="shared" si="1"/>
        <v/>
      </c>
      <c r="H46" s="41"/>
    </row>
    <row r="47" spans="2:8">
      <c r="B47" s="13"/>
      <c r="C47" s="14"/>
      <c r="D47" s="22"/>
      <c r="E47" s="22"/>
      <c r="F47" s="38"/>
      <c r="G47" s="17" t="str">
        <f t="shared" si="1"/>
        <v/>
      </c>
      <c r="H47" s="41"/>
    </row>
    <row r="48" spans="2:8">
      <c r="B48" s="13"/>
      <c r="C48" s="14"/>
      <c r="D48" s="22"/>
      <c r="E48" s="22"/>
      <c r="F48" s="48"/>
      <c r="G48" s="17" t="str">
        <f t="shared" si="1"/>
        <v/>
      </c>
      <c r="H48" s="41"/>
    </row>
    <row r="49" spans="2:8">
      <c r="B49" s="14"/>
      <c r="C49" s="14"/>
      <c r="D49" s="22"/>
      <c r="E49" s="22"/>
      <c r="F49" s="48"/>
      <c r="G49" s="17" t="str">
        <f t="shared" si="1"/>
        <v/>
      </c>
      <c r="H49" s="41"/>
    </row>
    <row r="50" spans="2:8">
      <c r="B50" s="21"/>
      <c r="C50" s="14"/>
      <c r="D50" s="22"/>
      <c r="E50" s="22"/>
      <c r="F50" s="38"/>
      <c r="G50" s="17" t="str">
        <f t="shared" si="1"/>
        <v/>
      </c>
      <c r="H50" s="41"/>
    </row>
    <row r="51" spans="2:8">
      <c r="B51" s="21"/>
      <c r="C51" s="14"/>
      <c r="D51" s="22"/>
      <c r="E51" s="22"/>
      <c r="F51" s="38"/>
      <c r="G51" s="17" t="str">
        <f t="shared" si="1"/>
        <v/>
      </c>
      <c r="H51" s="41"/>
    </row>
    <row r="52" spans="2:8">
      <c r="B52" s="13"/>
      <c r="C52" s="14"/>
      <c r="D52" s="22"/>
      <c r="E52" s="22"/>
      <c r="F52" s="38"/>
      <c r="G52" s="17" t="str">
        <f t="shared" si="1"/>
        <v/>
      </c>
      <c r="H52" s="41"/>
    </row>
    <row r="53" spans="2:8">
      <c r="B53" s="13"/>
      <c r="C53" s="14"/>
      <c r="D53" s="22"/>
      <c r="E53" s="22"/>
      <c r="F53" s="38"/>
      <c r="G53" s="17" t="str">
        <f t="shared" si="1"/>
        <v/>
      </c>
      <c r="H53" s="41"/>
    </row>
    <row r="54" spans="2:8">
      <c r="B54" s="13"/>
      <c r="C54" s="14"/>
      <c r="D54" s="22"/>
      <c r="E54" s="22"/>
      <c r="F54" s="38"/>
      <c r="G54" s="17" t="str">
        <f t="shared" si="1"/>
        <v/>
      </c>
      <c r="H54" s="41"/>
    </row>
    <row r="55" spans="2:8">
      <c r="B55" s="13"/>
      <c r="C55" s="14"/>
      <c r="D55" s="22"/>
      <c r="E55" s="22"/>
      <c r="F55" s="38"/>
      <c r="G55" s="17" t="str">
        <f t="shared" si="1"/>
        <v/>
      </c>
      <c r="H55" s="41"/>
    </row>
    <row r="56" spans="2:8">
      <c r="B56" s="13"/>
      <c r="C56" s="14"/>
      <c r="D56" s="37"/>
      <c r="E56" s="37"/>
      <c r="F56" s="38"/>
      <c r="G56" s="17" t="str">
        <f t="shared" si="1"/>
        <v/>
      </c>
    </row>
    <row r="57" spans="2:8">
      <c r="B57" s="13"/>
      <c r="C57" s="14"/>
      <c r="D57" s="22"/>
      <c r="E57" s="22"/>
      <c r="F57" s="38"/>
      <c r="G57" s="17" t="str">
        <f t="shared" si="1"/>
        <v/>
      </c>
      <c r="H57" s="41"/>
    </row>
    <row r="58" spans="2:8">
      <c r="B58" s="13"/>
      <c r="C58" s="148"/>
      <c r="D58" s="37"/>
      <c r="E58" s="37"/>
      <c r="F58" s="38"/>
      <c r="G58" s="17" t="str">
        <f t="shared" si="1"/>
        <v/>
      </c>
      <c r="H58" s="49"/>
    </row>
    <row r="59" spans="2:8">
      <c r="B59" s="13"/>
      <c r="C59" s="148"/>
      <c r="D59" s="37"/>
      <c r="E59" s="37"/>
      <c r="F59" s="38"/>
      <c r="G59" s="17" t="str">
        <f t="shared" si="1"/>
        <v/>
      </c>
    </row>
    <row r="60" spans="2:8">
      <c r="B60" s="13"/>
      <c r="C60" s="148"/>
      <c r="D60" s="22"/>
      <c r="E60" s="22"/>
      <c r="F60" s="38"/>
      <c r="G60" s="17" t="str">
        <f t="shared" si="1"/>
        <v/>
      </c>
      <c r="H60" s="41"/>
    </row>
    <row r="61" spans="2:8">
      <c r="B61" s="13"/>
      <c r="C61" s="14"/>
      <c r="D61" s="22"/>
      <c r="E61" s="22"/>
      <c r="F61" s="38"/>
      <c r="G61" s="17" t="str">
        <f t="shared" si="1"/>
        <v/>
      </c>
      <c r="H61" s="41"/>
    </row>
    <row r="62" spans="2:8">
      <c r="B62" s="13"/>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13"/>
      <c r="C66" s="780"/>
      <c r="D66" s="22"/>
      <c r="E66" s="22"/>
      <c r="F66" s="38"/>
      <c r="G66" s="17" t="str">
        <f t="shared" si="1"/>
        <v/>
      </c>
      <c r="H66" s="41"/>
    </row>
    <row r="67" spans="2:8">
      <c r="B67" s="13"/>
      <c r="C67" s="780"/>
      <c r="D67" s="22"/>
      <c r="E67" s="22"/>
      <c r="F67" s="38"/>
      <c r="G67" s="17" t="str">
        <f t="shared" si="1"/>
        <v/>
      </c>
      <c r="H67" s="41"/>
    </row>
    <row r="68" spans="2:8">
      <c r="B68" s="13"/>
      <c r="C68" s="780"/>
      <c r="D68" s="22"/>
      <c r="E68" s="22"/>
      <c r="F68" s="38"/>
      <c r="G68" s="17" t="str">
        <f t="shared" si="1"/>
        <v/>
      </c>
      <c r="H68" s="41"/>
    </row>
    <row r="69" spans="2:8">
      <c r="B69" s="13"/>
      <c r="C69" s="14"/>
      <c r="D69" s="22"/>
      <c r="E69" s="22"/>
      <c r="F69" s="38"/>
      <c r="G69" s="17" t="str">
        <f t="shared" si="1"/>
        <v/>
      </c>
      <c r="H69" s="41"/>
    </row>
    <row r="70" spans="2:8">
      <c r="B70" s="13"/>
      <c r="C70" s="14"/>
      <c r="D70" s="22"/>
      <c r="E70" s="22"/>
      <c r="F70" s="38"/>
      <c r="G70" s="17" t="str">
        <f t="shared" si="1"/>
        <v/>
      </c>
      <c r="H70" s="41"/>
    </row>
    <row r="71" spans="2:8">
      <c r="B71" s="13"/>
      <c r="C71" s="14"/>
      <c r="D71" s="22"/>
      <c r="E71" s="22"/>
      <c r="F71" s="38"/>
      <c r="G71" s="17" t="str">
        <f t="shared" si="1"/>
        <v/>
      </c>
      <c r="H71" s="41"/>
    </row>
    <row r="72" spans="2:8">
      <c r="B72" s="13"/>
      <c r="C72" s="14"/>
      <c r="D72" s="22"/>
      <c r="E72" s="22"/>
      <c r="F72" s="38"/>
      <c r="G72" s="17" t="str">
        <f t="shared" si="1"/>
        <v/>
      </c>
      <c r="H72" s="41"/>
    </row>
    <row r="73" spans="2:8">
      <c r="B73" s="13"/>
      <c r="C73" s="14"/>
      <c r="D73" s="22"/>
      <c r="E73" s="22"/>
      <c r="F73" s="38"/>
      <c r="G73" s="17" t="str">
        <f>IF(D73="","",E73*F73)</f>
        <v/>
      </c>
      <c r="H73" s="41"/>
    </row>
    <row r="74" spans="2:8">
      <c r="B74" s="13"/>
      <c r="C74" s="14"/>
      <c r="D74" s="22"/>
      <c r="E74" s="22"/>
      <c r="F74" s="38"/>
      <c r="G74" s="17" t="str">
        <f>IF(D74="","",E74*F74)</f>
        <v/>
      </c>
      <c r="H74" s="41"/>
    </row>
    <row r="75" spans="2:8">
      <c r="B75" s="13"/>
      <c r="C75" s="14"/>
      <c r="D75" s="22"/>
      <c r="E75" s="22"/>
      <c r="F75" s="38"/>
      <c r="G75" s="17" t="str">
        <f>IF(D75="","",E75*F75)</f>
        <v/>
      </c>
      <c r="H75" s="41"/>
    </row>
    <row r="76" spans="2:8">
      <c r="B76" s="13"/>
      <c r="C76" s="14"/>
      <c r="D76" s="22"/>
      <c r="E76" s="22"/>
      <c r="F76" s="38"/>
      <c r="G76" s="17" t="str">
        <f>IF(D76="","",E76*F76)</f>
        <v/>
      </c>
      <c r="H76" s="41"/>
    </row>
    <row r="77" spans="2:8" s="28" customFormat="1" ht="24.75" customHeight="1">
      <c r="B77" s="90" t="str">
        <f>$B$10</f>
        <v>C8.6</v>
      </c>
      <c r="C77" s="30" t="s">
        <v>94</v>
      </c>
      <c r="D77" s="31"/>
      <c r="E77" s="32"/>
      <c r="F77" s="31"/>
      <c r="G77" s="33">
        <f>SUM(G9:G76)</f>
        <v>0</v>
      </c>
      <c r="H77"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rgb="FFC00000"/>
  </sheetPr>
  <dimension ref="B1:H79"/>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54"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100"/>
      <c r="D3" s="80"/>
      <c r="E3" s="80"/>
      <c r="F3" s="81"/>
      <c r="G3" s="99"/>
    </row>
    <row r="4" spans="2:8">
      <c r="B4" s="670" t="s">
        <v>148</v>
      </c>
      <c r="C4" s="671"/>
      <c r="D4" s="671"/>
      <c r="E4" s="671"/>
      <c r="F4" s="671"/>
      <c r="G4" s="667" t="str">
        <f>"CHAPTER "&amp;B10</f>
        <v>CHAPTER C8.7</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25" t="str">
        <f t="shared" ref="G9:G40" si="0">IF(D9="","",E9*F9)</f>
        <v/>
      </c>
      <c r="H9" s="18"/>
    </row>
    <row r="10" spans="2:8">
      <c r="B10" s="74" t="s">
        <v>2150</v>
      </c>
      <c r="C10" s="20" t="s">
        <v>2151</v>
      </c>
      <c r="D10" s="22"/>
      <c r="E10" s="22"/>
      <c r="F10" s="40"/>
      <c r="G10" s="25" t="str">
        <f t="shared" si="0"/>
        <v/>
      </c>
      <c r="H10" s="41"/>
    </row>
    <row r="11" spans="2:8">
      <c r="B11" s="50"/>
      <c r="C11" s="14"/>
      <c r="D11" s="22"/>
      <c r="E11" s="22"/>
      <c r="F11" s="40"/>
      <c r="G11" s="25" t="str">
        <f t="shared" si="0"/>
        <v/>
      </c>
      <c r="H11" s="41"/>
    </row>
    <row r="12" spans="2:8">
      <c r="B12" s="50" t="s">
        <v>2152</v>
      </c>
      <c r="C12" s="14" t="s">
        <v>2153</v>
      </c>
      <c r="D12" s="22"/>
      <c r="E12" s="22"/>
      <c r="F12" s="40"/>
      <c r="G12" s="25" t="str">
        <f t="shared" si="0"/>
        <v/>
      </c>
      <c r="H12" s="41"/>
    </row>
    <row r="13" spans="2:8">
      <c r="B13" s="50"/>
      <c r="C13" s="14"/>
      <c r="D13" s="22"/>
      <c r="E13" s="22"/>
      <c r="F13" s="40"/>
      <c r="G13" s="25" t="str">
        <f t="shared" si="0"/>
        <v/>
      </c>
      <c r="H13" s="41"/>
    </row>
    <row r="14" spans="2:8" ht="14.25">
      <c r="B14" s="50" t="s">
        <v>2154</v>
      </c>
      <c r="C14" s="14" t="s">
        <v>2155</v>
      </c>
      <c r="D14" s="22" t="s">
        <v>93</v>
      </c>
      <c r="E14" s="23"/>
      <c r="F14" s="24"/>
      <c r="G14" s="25">
        <f t="shared" si="0"/>
        <v>0</v>
      </c>
      <c r="H14" s="42"/>
    </row>
    <row r="15" spans="2:8">
      <c r="B15" s="50"/>
      <c r="C15" s="14"/>
      <c r="D15" s="22"/>
      <c r="E15" s="23"/>
      <c r="F15" s="24"/>
      <c r="G15" s="25" t="str">
        <f t="shared" si="0"/>
        <v/>
      </c>
      <c r="H15" s="42"/>
    </row>
    <row r="16" spans="2:8">
      <c r="B16" s="50" t="s">
        <v>2156</v>
      </c>
      <c r="C16" s="14" t="s">
        <v>2157</v>
      </c>
      <c r="D16" s="22" t="s">
        <v>1118</v>
      </c>
      <c r="E16" s="23"/>
      <c r="F16" s="24"/>
      <c r="G16" s="25">
        <f t="shared" si="0"/>
        <v>0</v>
      </c>
      <c r="H16" s="42"/>
    </row>
    <row r="17" spans="2:8">
      <c r="B17" s="50"/>
      <c r="C17" s="14"/>
      <c r="D17" s="22"/>
      <c r="E17" s="23"/>
      <c r="F17" s="24"/>
      <c r="G17" s="25" t="str">
        <f t="shared" si="0"/>
        <v/>
      </c>
      <c r="H17" s="42"/>
    </row>
    <row r="18" spans="2:8">
      <c r="B18" s="50" t="s">
        <v>2158</v>
      </c>
      <c r="C18" s="14" t="s">
        <v>2159</v>
      </c>
      <c r="D18" s="22" t="s">
        <v>1118</v>
      </c>
      <c r="E18" s="23"/>
      <c r="F18" s="24"/>
      <c r="G18" s="25">
        <f t="shared" si="0"/>
        <v>0</v>
      </c>
      <c r="H18" s="42"/>
    </row>
    <row r="19" spans="2:8">
      <c r="B19" s="50"/>
      <c r="C19" s="14"/>
      <c r="D19" s="22"/>
      <c r="E19" s="23"/>
      <c r="F19" s="24"/>
      <c r="G19" s="25" t="str">
        <f t="shared" si="0"/>
        <v/>
      </c>
      <c r="H19" s="42"/>
    </row>
    <row r="20" spans="2:8">
      <c r="B20" s="50" t="s">
        <v>2160</v>
      </c>
      <c r="C20" s="14" t="s">
        <v>2161</v>
      </c>
      <c r="D20" s="22" t="s">
        <v>1118</v>
      </c>
      <c r="E20" s="23"/>
      <c r="F20" s="24"/>
      <c r="G20" s="25">
        <f t="shared" si="0"/>
        <v>0</v>
      </c>
      <c r="H20" s="42"/>
    </row>
    <row r="21" spans="2:8">
      <c r="B21" s="50"/>
      <c r="C21" s="14"/>
      <c r="D21" s="22"/>
      <c r="E21" s="23"/>
      <c r="F21" s="24"/>
      <c r="G21" s="25" t="str">
        <f t="shared" si="0"/>
        <v/>
      </c>
      <c r="H21" s="42"/>
    </row>
    <row r="22" spans="2:8" ht="14.25">
      <c r="B22" s="50" t="s">
        <v>2162</v>
      </c>
      <c r="C22" s="14" t="s">
        <v>2163</v>
      </c>
      <c r="D22" s="22" t="s">
        <v>2164</v>
      </c>
      <c r="E22" s="23"/>
      <c r="F22" s="40"/>
      <c r="G22" s="25">
        <f t="shared" si="0"/>
        <v>0</v>
      </c>
      <c r="H22" s="41"/>
    </row>
    <row r="23" spans="2:8">
      <c r="B23" s="50"/>
      <c r="C23" s="14"/>
      <c r="D23" s="22"/>
      <c r="E23" s="23"/>
      <c r="F23" s="43"/>
      <c r="G23" s="25" t="str">
        <f t="shared" si="0"/>
        <v/>
      </c>
      <c r="H23" s="41"/>
    </row>
    <row r="24" spans="2:8">
      <c r="B24" s="50"/>
      <c r="C24" s="14"/>
      <c r="D24" s="22"/>
      <c r="E24" s="23"/>
      <c r="F24" s="40"/>
      <c r="G24" s="25" t="str">
        <f t="shared" si="0"/>
        <v/>
      </c>
      <c r="H24" s="44"/>
    </row>
    <row r="25" spans="2:8">
      <c r="B25" s="50"/>
      <c r="C25" s="14"/>
      <c r="D25" s="22"/>
      <c r="E25" s="23"/>
      <c r="F25" s="45"/>
      <c r="G25" s="25" t="str">
        <f t="shared" si="0"/>
        <v/>
      </c>
    </row>
    <row r="26" spans="2:8">
      <c r="B26" s="50"/>
      <c r="C26" s="14"/>
      <c r="D26" s="22"/>
      <c r="E26" s="23"/>
      <c r="F26" s="45"/>
      <c r="G26" s="25" t="str">
        <f t="shared" si="0"/>
        <v/>
      </c>
    </row>
    <row r="27" spans="2:8">
      <c r="B27" s="50"/>
      <c r="C27" s="14"/>
      <c r="D27" s="22"/>
      <c r="E27" s="23"/>
      <c r="F27" s="38"/>
      <c r="G27" s="25" t="str">
        <f t="shared" si="0"/>
        <v/>
      </c>
    </row>
    <row r="28" spans="2:8">
      <c r="B28" s="50"/>
      <c r="C28" s="14"/>
      <c r="D28" s="22"/>
      <c r="E28" s="23"/>
      <c r="F28" s="45"/>
      <c r="G28" s="25" t="str">
        <f t="shared" si="0"/>
        <v/>
      </c>
    </row>
    <row r="29" spans="2:8">
      <c r="B29" s="50"/>
      <c r="C29" s="14"/>
      <c r="D29" s="22"/>
      <c r="E29" s="23"/>
      <c r="F29" s="43"/>
      <c r="G29" s="25" t="str">
        <f t="shared" si="0"/>
        <v/>
      </c>
    </row>
    <row r="30" spans="2:8">
      <c r="B30" s="50"/>
      <c r="C30" s="14"/>
      <c r="D30" s="22"/>
      <c r="E30" s="23"/>
      <c r="F30" s="45"/>
      <c r="G30" s="25" t="str">
        <f t="shared" si="0"/>
        <v/>
      </c>
    </row>
    <row r="31" spans="2:8">
      <c r="B31" s="50"/>
      <c r="C31" s="14"/>
      <c r="D31" s="22"/>
      <c r="E31" s="23"/>
      <c r="F31" s="40"/>
      <c r="G31" s="25" t="str">
        <f t="shared" si="0"/>
        <v/>
      </c>
      <c r="H31" s="41"/>
    </row>
    <row r="32" spans="2:8">
      <c r="B32" s="50"/>
      <c r="C32" s="14"/>
      <c r="D32" s="22"/>
      <c r="E32" s="23"/>
      <c r="F32" s="40"/>
      <c r="G32" s="25" t="str">
        <f t="shared" si="0"/>
        <v/>
      </c>
      <c r="H32" s="41"/>
    </row>
    <row r="33" spans="2:8">
      <c r="B33" s="50"/>
      <c r="C33" s="14"/>
      <c r="D33" s="22"/>
      <c r="E33" s="23"/>
      <c r="F33" s="38"/>
      <c r="G33" s="25" t="str">
        <f t="shared" si="0"/>
        <v/>
      </c>
      <c r="H33" s="42"/>
    </row>
    <row r="34" spans="2:8">
      <c r="B34" s="50"/>
      <c r="C34" s="14"/>
      <c r="D34" s="22"/>
      <c r="E34" s="26"/>
      <c r="F34" s="27"/>
      <c r="G34" s="25" t="str">
        <f t="shared" si="0"/>
        <v/>
      </c>
      <c r="H34" s="18"/>
    </row>
    <row r="35" spans="2:8" s="36" customFormat="1">
      <c r="B35" s="50"/>
      <c r="C35" s="14"/>
      <c r="D35" s="15"/>
      <c r="E35" s="26"/>
      <c r="F35" s="27"/>
      <c r="G35" s="25" t="str">
        <f t="shared" si="0"/>
        <v/>
      </c>
      <c r="H35" s="18"/>
    </row>
    <row r="36" spans="2:8">
      <c r="B36" s="50"/>
      <c r="C36" s="14"/>
      <c r="D36" s="22"/>
      <c r="E36" s="23"/>
      <c r="F36" s="38"/>
      <c r="G36" s="25" t="str">
        <f t="shared" si="0"/>
        <v/>
      </c>
      <c r="H36" s="42"/>
    </row>
    <row r="37" spans="2:8">
      <c r="B37" s="50"/>
      <c r="C37" s="14"/>
      <c r="D37" s="22"/>
      <c r="E37" s="23"/>
      <c r="F37" s="38"/>
      <c r="G37" s="25" t="str">
        <f t="shared" si="0"/>
        <v/>
      </c>
      <c r="H37" s="42"/>
    </row>
    <row r="38" spans="2:8">
      <c r="B38" s="50"/>
      <c r="C38" s="14"/>
      <c r="D38" s="22"/>
      <c r="E38" s="23"/>
      <c r="F38" s="47"/>
      <c r="G38" s="25" t="str">
        <f t="shared" si="0"/>
        <v/>
      </c>
      <c r="H38" s="41"/>
    </row>
    <row r="39" spans="2:8">
      <c r="B39" s="50"/>
      <c r="C39" s="14"/>
      <c r="D39" s="22"/>
      <c r="E39" s="23"/>
      <c r="F39" s="47"/>
      <c r="G39" s="25" t="str">
        <f t="shared" si="0"/>
        <v/>
      </c>
      <c r="H39" s="41"/>
    </row>
    <row r="40" spans="2:8">
      <c r="B40" s="50"/>
      <c r="C40" s="14"/>
      <c r="D40" s="22"/>
      <c r="E40" s="23"/>
      <c r="F40" s="43"/>
      <c r="G40" s="25" t="str">
        <f t="shared" si="0"/>
        <v/>
      </c>
      <c r="H40" s="41"/>
    </row>
    <row r="41" spans="2:8">
      <c r="B41" s="50"/>
      <c r="C41" s="14"/>
      <c r="D41" s="22"/>
      <c r="E41" s="23"/>
      <c r="F41" s="43"/>
      <c r="G41" s="25" t="str">
        <f t="shared" ref="G41:G72" si="1">IF(D41="","",E41*F41)</f>
        <v/>
      </c>
      <c r="H41" s="41"/>
    </row>
    <row r="42" spans="2:8">
      <c r="B42" s="50"/>
      <c r="C42" s="14"/>
      <c r="D42" s="22"/>
      <c r="E42" s="22"/>
      <c r="F42" s="40"/>
      <c r="G42" s="25" t="str">
        <f t="shared" si="1"/>
        <v/>
      </c>
      <c r="H42" s="41"/>
    </row>
    <row r="43" spans="2:8">
      <c r="B43" s="50"/>
      <c r="C43" s="14"/>
      <c r="D43" s="22"/>
      <c r="E43" s="22"/>
      <c r="F43" s="40"/>
      <c r="G43" s="25" t="str">
        <f t="shared" si="1"/>
        <v/>
      </c>
      <c r="H43" s="41"/>
    </row>
    <row r="44" spans="2:8">
      <c r="B44" s="50"/>
      <c r="C44" s="14"/>
      <c r="D44" s="22"/>
      <c r="E44" s="22"/>
      <c r="F44" s="38"/>
      <c r="G44" s="25" t="str">
        <f t="shared" si="1"/>
        <v/>
      </c>
      <c r="H44" s="41"/>
    </row>
    <row r="45" spans="2:8">
      <c r="B45" s="50"/>
      <c r="C45" s="14"/>
      <c r="D45" s="22"/>
      <c r="E45" s="22"/>
      <c r="F45" s="38"/>
      <c r="G45" s="25" t="str">
        <f t="shared" si="1"/>
        <v/>
      </c>
      <c r="H45" s="41"/>
    </row>
    <row r="46" spans="2:8">
      <c r="B46" s="50"/>
      <c r="C46" s="14"/>
      <c r="D46" s="22"/>
      <c r="E46" s="22"/>
      <c r="F46" s="38"/>
      <c r="G46" s="25" t="str">
        <f t="shared" si="1"/>
        <v/>
      </c>
      <c r="H46" s="41"/>
    </row>
    <row r="47" spans="2:8">
      <c r="B47" s="50"/>
      <c r="C47" s="14"/>
      <c r="D47" s="22"/>
      <c r="E47" s="22"/>
      <c r="F47" s="38"/>
      <c r="G47" s="25" t="str">
        <f t="shared" si="1"/>
        <v/>
      </c>
      <c r="H47" s="41"/>
    </row>
    <row r="48" spans="2:8">
      <c r="B48" s="50"/>
      <c r="C48" s="14"/>
      <c r="D48" s="22"/>
      <c r="E48" s="22"/>
      <c r="F48" s="38"/>
      <c r="G48" s="25" t="str">
        <f t="shared" si="1"/>
        <v/>
      </c>
      <c r="H48" s="41"/>
    </row>
    <row r="49" spans="2:8">
      <c r="B49" s="50"/>
      <c r="C49" s="14"/>
      <c r="D49" s="22"/>
      <c r="E49" s="22"/>
      <c r="F49" s="38"/>
      <c r="G49" s="25" t="str">
        <f t="shared" si="1"/>
        <v/>
      </c>
      <c r="H49" s="41"/>
    </row>
    <row r="50" spans="2:8">
      <c r="B50" s="50"/>
      <c r="C50" s="14"/>
      <c r="D50" s="22"/>
      <c r="E50" s="22"/>
      <c r="F50" s="38"/>
      <c r="G50" s="25" t="str">
        <f t="shared" si="1"/>
        <v/>
      </c>
      <c r="H50" s="41"/>
    </row>
    <row r="51" spans="2:8">
      <c r="B51" s="50"/>
      <c r="C51" s="14"/>
      <c r="D51" s="22"/>
      <c r="E51" s="22"/>
      <c r="F51" s="38"/>
      <c r="G51" s="25" t="str">
        <f t="shared" si="1"/>
        <v/>
      </c>
      <c r="H51" s="41"/>
    </row>
    <row r="52" spans="2:8">
      <c r="B52" s="50"/>
      <c r="C52" s="14"/>
      <c r="D52" s="22"/>
      <c r="E52" s="22"/>
      <c r="F52" s="48"/>
      <c r="G52" s="25" t="str">
        <f t="shared" si="1"/>
        <v/>
      </c>
      <c r="H52" s="41"/>
    </row>
    <row r="53" spans="2:8">
      <c r="B53" s="89"/>
      <c r="C53" s="14"/>
      <c r="D53" s="22"/>
      <c r="E53" s="22"/>
      <c r="F53" s="48"/>
      <c r="G53" s="25" t="str">
        <f t="shared" si="1"/>
        <v/>
      </c>
      <c r="H53" s="41"/>
    </row>
    <row r="54" spans="2:8">
      <c r="B54" s="50"/>
      <c r="C54" s="14"/>
      <c r="D54" s="22"/>
      <c r="E54" s="22"/>
      <c r="F54" s="38"/>
      <c r="G54" s="25" t="str">
        <f t="shared" si="1"/>
        <v/>
      </c>
      <c r="H54" s="41"/>
    </row>
    <row r="55" spans="2:8">
      <c r="B55" s="50"/>
      <c r="C55" s="14"/>
      <c r="D55" s="22"/>
      <c r="E55" s="22"/>
      <c r="F55" s="38"/>
      <c r="G55" s="25" t="str">
        <f t="shared" si="1"/>
        <v/>
      </c>
      <c r="H55" s="41"/>
    </row>
    <row r="56" spans="2:8">
      <c r="B56" s="50"/>
      <c r="C56" s="14"/>
      <c r="D56" s="22"/>
      <c r="E56" s="22"/>
      <c r="F56" s="38"/>
      <c r="G56" s="25" t="str">
        <f t="shared" si="1"/>
        <v/>
      </c>
      <c r="H56" s="41"/>
    </row>
    <row r="57" spans="2:8">
      <c r="B57" s="50"/>
      <c r="C57" s="14"/>
      <c r="D57" s="22"/>
      <c r="E57" s="22"/>
      <c r="F57" s="38"/>
      <c r="G57" s="25" t="str">
        <f t="shared" si="1"/>
        <v/>
      </c>
      <c r="H57" s="41"/>
    </row>
    <row r="58" spans="2:8">
      <c r="B58" s="50"/>
      <c r="C58" s="14"/>
      <c r="D58" s="22"/>
      <c r="E58" s="22"/>
      <c r="F58" s="38"/>
      <c r="G58" s="25" t="str">
        <f t="shared" si="1"/>
        <v/>
      </c>
      <c r="H58" s="41"/>
    </row>
    <row r="59" spans="2:8">
      <c r="B59" s="50"/>
      <c r="C59" s="14"/>
      <c r="D59" s="22"/>
      <c r="E59" s="22"/>
      <c r="F59" s="38"/>
      <c r="G59" s="25" t="str">
        <f t="shared" si="1"/>
        <v/>
      </c>
      <c r="H59" s="41"/>
    </row>
    <row r="60" spans="2:8">
      <c r="B60" s="50"/>
      <c r="C60" s="14"/>
      <c r="D60" s="37"/>
      <c r="E60" s="37"/>
      <c r="F60" s="38"/>
      <c r="G60" s="25" t="str">
        <f t="shared" si="1"/>
        <v/>
      </c>
    </row>
    <row r="61" spans="2:8">
      <c r="B61" s="50"/>
      <c r="C61" s="14"/>
      <c r="D61" s="22"/>
      <c r="E61" s="22"/>
      <c r="F61" s="38"/>
      <c r="G61" s="25" t="str">
        <f t="shared" si="1"/>
        <v/>
      </c>
      <c r="H61" s="41"/>
    </row>
    <row r="62" spans="2:8">
      <c r="B62" s="50"/>
      <c r="C62" s="148"/>
      <c r="D62" s="37"/>
      <c r="E62" s="37"/>
      <c r="F62" s="38"/>
      <c r="G62" s="25" t="str">
        <f t="shared" si="1"/>
        <v/>
      </c>
      <c r="H62" s="49"/>
    </row>
    <row r="63" spans="2:8">
      <c r="B63" s="50"/>
      <c r="C63" s="148"/>
      <c r="D63" s="37"/>
      <c r="E63" s="37"/>
      <c r="F63" s="38"/>
      <c r="G63" s="25" t="str">
        <f t="shared" si="1"/>
        <v/>
      </c>
    </row>
    <row r="64" spans="2:8">
      <c r="B64" s="50"/>
      <c r="C64" s="148"/>
      <c r="D64" s="22"/>
      <c r="E64" s="22"/>
      <c r="F64" s="38"/>
      <c r="G64" s="25" t="str">
        <f t="shared" si="1"/>
        <v/>
      </c>
      <c r="H64" s="41"/>
    </row>
    <row r="65" spans="2:8">
      <c r="B65" s="50"/>
      <c r="C65" s="14"/>
      <c r="D65" s="22"/>
      <c r="E65" s="22"/>
      <c r="F65" s="38"/>
      <c r="G65" s="25" t="str">
        <f t="shared" si="1"/>
        <v/>
      </c>
      <c r="H65" s="41"/>
    </row>
    <row r="66" spans="2:8">
      <c r="B66" s="50"/>
      <c r="C66" s="14"/>
      <c r="D66" s="22"/>
      <c r="E66" s="22"/>
      <c r="F66" s="38"/>
      <c r="G66" s="25" t="str">
        <f t="shared" si="1"/>
        <v/>
      </c>
      <c r="H66" s="41"/>
    </row>
    <row r="67" spans="2:8">
      <c r="B67" s="50"/>
      <c r="C67" s="14"/>
      <c r="D67" s="22"/>
      <c r="E67" s="22"/>
      <c r="F67" s="38"/>
      <c r="G67" s="25" t="str">
        <f t="shared" si="1"/>
        <v/>
      </c>
      <c r="H67" s="41"/>
    </row>
    <row r="68" spans="2:8">
      <c r="B68" s="50"/>
      <c r="C68" s="14"/>
      <c r="D68" s="22"/>
      <c r="E68" s="22"/>
      <c r="F68" s="38"/>
      <c r="G68" s="25" t="str">
        <f t="shared" si="1"/>
        <v/>
      </c>
      <c r="H68" s="41"/>
    </row>
    <row r="69" spans="2:8">
      <c r="B69" s="50"/>
      <c r="C69" s="14"/>
      <c r="D69" s="22"/>
      <c r="E69" s="22"/>
      <c r="F69" s="38"/>
      <c r="G69" s="25" t="str">
        <f t="shared" si="1"/>
        <v/>
      </c>
      <c r="H69" s="41"/>
    </row>
    <row r="70" spans="2:8">
      <c r="B70" s="50"/>
      <c r="C70" s="148"/>
      <c r="D70" s="22"/>
      <c r="E70" s="22"/>
      <c r="F70" s="38"/>
      <c r="G70" s="25" t="str">
        <f t="shared" si="1"/>
        <v/>
      </c>
      <c r="H70" s="41"/>
    </row>
    <row r="71" spans="2:8">
      <c r="B71" s="50"/>
      <c r="C71" s="148"/>
      <c r="D71" s="22"/>
      <c r="E71" s="22"/>
      <c r="F71" s="38"/>
      <c r="G71" s="25" t="str">
        <f t="shared" si="1"/>
        <v/>
      </c>
      <c r="H71" s="41"/>
    </row>
    <row r="72" spans="2:8">
      <c r="B72" s="50"/>
      <c r="C72" s="148"/>
      <c r="D72" s="22"/>
      <c r="E72" s="22"/>
      <c r="F72" s="38"/>
      <c r="G72" s="25" t="str">
        <f t="shared" si="1"/>
        <v/>
      </c>
      <c r="H72" s="41"/>
    </row>
    <row r="73" spans="2:8">
      <c r="B73" s="50"/>
      <c r="C73" s="14"/>
      <c r="D73" s="22"/>
      <c r="E73" s="22"/>
      <c r="F73" s="38"/>
      <c r="G73" s="25" t="str">
        <f t="shared" ref="G73:G78" si="2">IF(D73="","",E73*F73)</f>
        <v/>
      </c>
      <c r="H73" s="41"/>
    </row>
    <row r="74" spans="2:8">
      <c r="B74" s="50"/>
      <c r="C74" s="14"/>
      <c r="D74" s="22"/>
      <c r="E74" s="22"/>
      <c r="F74" s="38"/>
      <c r="G74" s="25" t="str">
        <f t="shared" si="2"/>
        <v/>
      </c>
      <c r="H74" s="41"/>
    </row>
    <row r="75" spans="2:8">
      <c r="B75" s="50"/>
      <c r="C75" s="14"/>
      <c r="D75" s="22"/>
      <c r="E75" s="22"/>
      <c r="F75" s="38"/>
      <c r="G75" s="25" t="str">
        <f t="shared" si="2"/>
        <v/>
      </c>
      <c r="H75" s="41"/>
    </row>
    <row r="76" spans="2:8">
      <c r="B76" s="50"/>
      <c r="C76" s="14"/>
      <c r="D76" s="22"/>
      <c r="E76" s="22"/>
      <c r="F76" s="38"/>
      <c r="G76" s="25" t="str">
        <f t="shared" si="2"/>
        <v/>
      </c>
      <c r="H76" s="41"/>
    </row>
    <row r="77" spans="2:8">
      <c r="B77" s="50"/>
      <c r="C77" s="14"/>
      <c r="D77" s="22"/>
      <c r="E77" s="22"/>
      <c r="F77" s="38"/>
      <c r="G77" s="25" t="str">
        <f t="shared" si="2"/>
        <v/>
      </c>
      <c r="H77" s="41"/>
    </row>
    <row r="78" spans="2:8">
      <c r="B78" s="50"/>
      <c r="C78" s="14"/>
      <c r="D78" s="22"/>
      <c r="E78" s="22"/>
      <c r="F78" s="38"/>
      <c r="G78" s="25" t="str">
        <f t="shared" si="2"/>
        <v/>
      </c>
      <c r="H78" s="41"/>
    </row>
    <row r="79" spans="2:8" s="28" customFormat="1" ht="24.75" customHeight="1">
      <c r="B79" s="90" t="str">
        <f>$B$10</f>
        <v>C8.7</v>
      </c>
      <c r="C79" s="30" t="s">
        <v>94</v>
      </c>
      <c r="D79" s="31"/>
      <c r="E79" s="32"/>
      <c r="F79" s="31"/>
      <c r="G79" s="33">
        <f>SUM(G9:G78)</f>
        <v>0</v>
      </c>
      <c r="H79" s="34"/>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C00000"/>
  </sheetPr>
  <dimension ref="B1:H198"/>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91"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PSC8.8</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2165</v>
      </c>
      <c r="C10" s="20" t="s">
        <v>2166</v>
      </c>
      <c r="D10" s="22"/>
      <c r="E10" s="22"/>
      <c r="F10" s="40"/>
      <c r="G10" s="17" t="str">
        <f t="shared" si="0"/>
        <v/>
      </c>
      <c r="H10" s="41"/>
    </row>
    <row r="11" spans="2:8">
      <c r="B11" s="50"/>
      <c r="C11" s="14"/>
      <c r="D11" s="22"/>
      <c r="E11" s="22"/>
      <c r="F11" s="40"/>
      <c r="G11" s="17" t="str">
        <f t="shared" si="0"/>
        <v/>
      </c>
      <c r="H11" s="41"/>
    </row>
    <row r="12" spans="2:8">
      <c r="B12" s="50" t="s">
        <v>2167</v>
      </c>
      <c r="C12" s="14" t="s">
        <v>2168</v>
      </c>
      <c r="D12" s="22"/>
      <c r="E12" s="22"/>
      <c r="F12" s="40"/>
      <c r="G12" s="17" t="str">
        <f t="shared" si="0"/>
        <v/>
      </c>
      <c r="H12" s="41"/>
    </row>
    <row r="13" spans="2:8">
      <c r="B13" s="50"/>
      <c r="C13" s="14"/>
      <c r="D13" s="22"/>
      <c r="E13" s="22"/>
      <c r="F13" s="40"/>
      <c r="G13" s="17" t="str">
        <f t="shared" si="0"/>
        <v/>
      </c>
      <c r="H13" s="41"/>
    </row>
    <row r="14" spans="2:8">
      <c r="B14" s="50" t="s">
        <v>2169</v>
      </c>
      <c r="C14" s="14" t="s">
        <v>2170</v>
      </c>
      <c r="D14" s="22"/>
      <c r="E14" s="23"/>
      <c r="F14" s="24"/>
      <c r="G14" s="17" t="str">
        <f t="shared" si="0"/>
        <v/>
      </c>
      <c r="H14" s="42"/>
    </row>
    <row r="15" spans="2:8">
      <c r="B15" s="50"/>
      <c r="C15" s="14"/>
      <c r="D15" s="22"/>
      <c r="E15" s="23"/>
      <c r="F15" s="24"/>
      <c r="G15" s="17" t="str">
        <f t="shared" si="0"/>
        <v/>
      </c>
      <c r="H15" s="42"/>
    </row>
    <row r="16" spans="2:8">
      <c r="B16" s="50" t="s">
        <v>311</v>
      </c>
      <c r="C16" s="14" t="s">
        <v>781</v>
      </c>
      <c r="D16" s="22" t="s">
        <v>335</v>
      </c>
      <c r="E16" s="23"/>
      <c r="F16" s="24"/>
      <c r="G16" s="17">
        <f t="shared" si="0"/>
        <v>0</v>
      </c>
      <c r="H16" s="42"/>
    </row>
    <row r="17" spans="2:8">
      <c r="B17" s="50"/>
      <c r="C17" s="14"/>
      <c r="D17" s="22"/>
      <c r="E17" s="23"/>
      <c r="F17" s="24"/>
      <c r="G17" s="17" t="str">
        <f t="shared" si="0"/>
        <v/>
      </c>
      <c r="H17" s="42"/>
    </row>
    <row r="18" spans="2:8">
      <c r="B18" s="50" t="s">
        <v>313</v>
      </c>
      <c r="C18" s="14" t="s">
        <v>783</v>
      </c>
      <c r="D18" s="22" t="s">
        <v>335</v>
      </c>
      <c r="E18" s="23"/>
      <c r="F18" s="24"/>
      <c r="G18" s="17">
        <f t="shared" si="0"/>
        <v>0</v>
      </c>
      <c r="H18" s="42"/>
    </row>
    <row r="19" spans="2:8">
      <c r="B19" s="50"/>
      <c r="C19" s="14"/>
      <c r="D19" s="22"/>
      <c r="E19" s="23"/>
      <c r="F19" s="24"/>
      <c r="G19" s="17" t="str">
        <f t="shared" si="0"/>
        <v/>
      </c>
      <c r="H19" s="42"/>
    </row>
    <row r="20" spans="2:8">
      <c r="B20" s="50" t="s">
        <v>321</v>
      </c>
      <c r="C20" s="14" t="s">
        <v>2171</v>
      </c>
      <c r="D20" s="22" t="s">
        <v>335</v>
      </c>
      <c r="E20" s="23"/>
      <c r="F20" s="24"/>
      <c r="G20" s="17">
        <f t="shared" si="0"/>
        <v>0</v>
      </c>
      <c r="H20" s="42"/>
    </row>
    <row r="21" spans="2:8">
      <c r="B21" s="50"/>
      <c r="C21" s="14"/>
      <c r="D21" s="22"/>
      <c r="E21" s="23"/>
      <c r="F21" s="24"/>
      <c r="G21" s="17" t="str">
        <f t="shared" si="0"/>
        <v/>
      </c>
      <c r="H21" s="42"/>
    </row>
    <row r="22" spans="2:8">
      <c r="B22" s="50" t="s">
        <v>2172</v>
      </c>
      <c r="C22" s="14" t="s">
        <v>2173</v>
      </c>
      <c r="D22" s="22"/>
      <c r="E22" s="23"/>
      <c r="F22" s="40"/>
      <c r="G22" s="17" t="str">
        <f t="shared" si="0"/>
        <v/>
      </c>
      <c r="H22" s="41"/>
    </row>
    <row r="23" spans="2:8">
      <c r="B23" s="50"/>
      <c r="C23" s="14"/>
      <c r="D23" s="22"/>
      <c r="E23" s="23"/>
      <c r="F23" s="40"/>
      <c r="G23" s="17" t="str">
        <f t="shared" si="0"/>
        <v/>
      </c>
      <c r="H23" s="41"/>
    </row>
    <row r="24" spans="2:8">
      <c r="B24" s="50" t="s">
        <v>311</v>
      </c>
      <c r="C24" s="14" t="s">
        <v>2174</v>
      </c>
      <c r="D24" s="22" t="s">
        <v>335</v>
      </c>
      <c r="E24" s="23"/>
      <c r="F24" s="43"/>
      <c r="G24" s="17">
        <f t="shared" si="0"/>
        <v>0</v>
      </c>
      <c r="H24" s="41"/>
    </row>
    <row r="25" spans="2:8">
      <c r="B25" s="50"/>
      <c r="C25" s="14"/>
      <c r="D25" s="22"/>
      <c r="E25" s="23"/>
      <c r="F25" s="43"/>
      <c r="G25" s="17" t="str">
        <f t="shared" si="0"/>
        <v/>
      </c>
      <c r="H25" s="41"/>
    </row>
    <row r="26" spans="2:8">
      <c r="B26" s="50" t="s">
        <v>313</v>
      </c>
      <c r="C26" s="14" t="s">
        <v>2175</v>
      </c>
      <c r="D26" s="22" t="s">
        <v>335</v>
      </c>
      <c r="E26" s="23"/>
      <c r="F26" s="40"/>
      <c r="G26" s="17">
        <f t="shared" si="0"/>
        <v>0</v>
      </c>
      <c r="H26" s="44"/>
    </row>
    <row r="27" spans="2:8">
      <c r="B27" s="50"/>
      <c r="C27" s="14"/>
      <c r="D27" s="22"/>
      <c r="E27" s="23"/>
      <c r="F27" s="40"/>
      <c r="G27" s="17" t="str">
        <f t="shared" si="0"/>
        <v/>
      </c>
      <c r="H27" s="44"/>
    </row>
    <row r="28" spans="2:8">
      <c r="B28" s="50" t="s">
        <v>321</v>
      </c>
      <c r="C28" s="14" t="s">
        <v>2176</v>
      </c>
      <c r="D28" s="22" t="s">
        <v>335</v>
      </c>
      <c r="E28" s="23"/>
      <c r="F28" s="45"/>
      <c r="G28" s="17">
        <f t="shared" si="0"/>
        <v>0</v>
      </c>
    </row>
    <row r="29" spans="2:8">
      <c r="B29" s="50"/>
      <c r="C29" s="14"/>
      <c r="D29" s="22"/>
      <c r="E29" s="23"/>
      <c r="F29" s="45"/>
      <c r="G29" s="17" t="str">
        <f t="shared" si="0"/>
        <v/>
      </c>
    </row>
    <row r="30" spans="2:8">
      <c r="B30" s="50" t="s">
        <v>2177</v>
      </c>
      <c r="C30" s="14" t="s">
        <v>2178</v>
      </c>
      <c r="D30" s="22"/>
      <c r="E30" s="23"/>
      <c r="F30" s="45"/>
      <c r="G30" s="17" t="str">
        <f t="shared" si="0"/>
        <v/>
      </c>
    </row>
    <row r="31" spans="2:8">
      <c r="B31" s="50"/>
      <c r="C31" s="14"/>
      <c r="D31" s="22"/>
      <c r="E31" s="23"/>
      <c r="F31" s="45"/>
      <c r="G31" s="17" t="str">
        <f t="shared" si="0"/>
        <v/>
      </c>
    </row>
    <row r="32" spans="2:8">
      <c r="B32" s="50" t="s">
        <v>311</v>
      </c>
      <c r="C32" s="14" t="s">
        <v>2174</v>
      </c>
      <c r="D32" s="22" t="s">
        <v>335</v>
      </c>
      <c r="E32" s="23"/>
      <c r="F32" s="38"/>
      <c r="G32" s="17">
        <f t="shared" si="0"/>
        <v>0</v>
      </c>
    </row>
    <row r="33" spans="2:8">
      <c r="B33" s="50"/>
      <c r="C33" s="14"/>
      <c r="D33" s="22"/>
      <c r="E33" s="23"/>
      <c r="F33" s="38"/>
      <c r="G33" s="17" t="str">
        <f t="shared" si="0"/>
        <v/>
      </c>
    </row>
    <row r="34" spans="2:8">
      <c r="B34" s="50" t="s">
        <v>313</v>
      </c>
      <c r="C34" s="14" t="s">
        <v>2179</v>
      </c>
      <c r="D34" s="22" t="s">
        <v>335</v>
      </c>
      <c r="E34" s="23"/>
      <c r="F34" s="45"/>
      <c r="G34" s="17">
        <f t="shared" si="0"/>
        <v>0</v>
      </c>
    </row>
    <row r="35" spans="2:8">
      <c r="B35" s="50"/>
      <c r="C35" s="14"/>
      <c r="D35" s="22"/>
      <c r="E35" s="23"/>
      <c r="F35" s="45"/>
      <c r="G35" s="17" t="str">
        <f t="shared" si="0"/>
        <v/>
      </c>
    </row>
    <row r="36" spans="2:8">
      <c r="B36" s="50" t="s">
        <v>321</v>
      </c>
      <c r="C36" s="14" t="s">
        <v>2176</v>
      </c>
      <c r="D36" s="22" t="s">
        <v>335</v>
      </c>
      <c r="E36" s="23"/>
      <c r="F36" s="43"/>
      <c r="G36" s="17">
        <f t="shared" si="0"/>
        <v>0</v>
      </c>
    </row>
    <row r="37" spans="2:8">
      <c r="B37" s="50"/>
      <c r="C37" s="14"/>
      <c r="D37" s="22"/>
      <c r="E37" s="23"/>
      <c r="F37" s="45"/>
      <c r="G37" s="17" t="str">
        <f t="shared" si="0"/>
        <v/>
      </c>
    </row>
    <row r="38" spans="2:8" ht="25.5">
      <c r="B38" s="50" t="s">
        <v>2180</v>
      </c>
      <c r="C38" s="14" t="s">
        <v>2181</v>
      </c>
      <c r="D38" s="22" t="s">
        <v>93</v>
      </c>
      <c r="E38" s="23"/>
      <c r="F38" s="40"/>
      <c r="G38" s="17">
        <f t="shared" si="0"/>
        <v>0</v>
      </c>
      <c r="H38" s="41"/>
    </row>
    <row r="39" spans="2:8">
      <c r="B39" s="50"/>
      <c r="C39" s="14"/>
      <c r="D39" s="22"/>
      <c r="E39" s="23"/>
      <c r="F39" s="40"/>
      <c r="G39" s="17" t="str">
        <f t="shared" si="0"/>
        <v/>
      </c>
      <c r="H39" s="41"/>
    </row>
    <row r="40" spans="2:8">
      <c r="B40" s="50" t="s">
        <v>2182</v>
      </c>
      <c r="C40" s="14" t="s">
        <v>2183</v>
      </c>
      <c r="D40" s="22"/>
      <c r="E40" s="23"/>
      <c r="F40" s="38"/>
      <c r="G40" s="17" t="str">
        <f t="shared" si="0"/>
        <v/>
      </c>
      <c r="H40" s="42"/>
    </row>
    <row r="41" spans="2:8">
      <c r="B41" s="50"/>
      <c r="C41" s="14"/>
      <c r="D41" s="22"/>
      <c r="E41" s="26"/>
      <c r="F41" s="27"/>
      <c r="G41" s="17" t="str">
        <f t="shared" ref="G41:G70" si="1">IF(D41="","",E41*F41)</f>
        <v/>
      </c>
      <c r="H41" s="18"/>
    </row>
    <row r="42" spans="2:8" s="36" customFormat="1" ht="27">
      <c r="B42" s="50" t="s">
        <v>311</v>
      </c>
      <c r="C42" s="14" t="s">
        <v>2184</v>
      </c>
      <c r="D42" s="22" t="s">
        <v>381</v>
      </c>
      <c r="E42" s="26"/>
      <c r="F42" s="27"/>
      <c r="G42" s="17">
        <f t="shared" si="1"/>
        <v>0</v>
      </c>
      <c r="H42" s="18"/>
    </row>
    <row r="43" spans="2:8" s="36" customFormat="1">
      <c r="B43" s="50"/>
      <c r="C43" s="14"/>
      <c r="D43" s="22"/>
      <c r="E43" s="26"/>
      <c r="F43" s="27"/>
      <c r="G43" s="17" t="str">
        <f t="shared" si="1"/>
        <v/>
      </c>
      <c r="H43" s="18"/>
    </row>
    <row r="44" spans="2:8" ht="27">
      <c r="B44" s="50" t="s">
        <v>313</v>
      </c>
      <c r="C44" s="14" t="s">
        <v>2185</v>
      </c>
      <c r="D44" s="22" t="s">
        <v>381</v>
      </c>
      <c r="E44" s="23"/>
      <c r="F44" s="38"/>
      <c r="G44" s="17">
        <f t="shared" si="1"/>
        <v>0</v>
      </c>
      <c r="H44" s="42"/>
    </row>
    <row r="45" spans="2:8">
      <c r="B45" s="50"/>
      <c r="C45" s="14"/>
      <c r="D45" s="22"/>
      <c r="E45" s="23"/>
      <c r="F45" s="38"/>
      <c r="G45" s="17" t="str">
        <f t="shared" si="1"/>
        <v/>
      </c>
      <c r="H45" s="42"/>
    </row>
    <row r="46" spans="2:8" ht="27">
      <c r="B46" s="50" t="s">
        <v>321</v>
      </c>
      <c r="C46" s="14" t="s">
        <v>2186</v>
      </c>
      <c r="D46" s="22" t="s">
        <v>381</v>
      </c>
      <c r="E46" s="23"/>
      <c r="F46" s="38"/>
      <c r="G46" s="17">
        <f t="shared" si="1"/>
        <v>0</v>
      </c>
      <c r="H46" s="42"/>
    </row>
    <row r="47" spans="2:8">
      <c r="B47" s="50"/>
      <c r="C47" s="14"/>
      <c r="D47" s="22"/>
      <c r="E47" s="23"/>
      <c r="F47" s="38"/>
      <c r="G47" s="17" t="str">
        <f t="shared" si="1"/>
        <v/>
      </c>
      <c r="H47" s="42"/>
    </row>
    <row r="48" spans="2:8" ht="14.25">
      <c r="B48" s="50" t="s">
        <v>323</v>
      </c>
      <c r="C48" s="14" t="s">
        <v>2187</v>
      </c>
      <c r="D48" s="22" t="s">
        <v>381</v>
      </c>
      <c r="E48" s="23"/>
      <c r="F48" s="47"/>
      <c r="G48" s="17">
        <f t="shared" si="1"/>
        <v>0</v>
      </c>
      <c r="H48" s="41"/>
    </row>
    <row r="49" spans="2:8">
      <c r="B49" s="50"/>
      <c r="C49" s="14"/>
      <c r="D49" s="22"/>
      <c r="E49" s="23"/>
      <c r="F49" s="47"/>
      <c r="G49" s="17" t="str">
        <f t="shared" si="1"/>
        <v/>
      </c>
      <c r="H49" s="41"/>
    </row>
    <row r="50" spans="2:8">
      <c r="B50" s="50" t="s">
        <v>2188</v>
      </c>
      <c r="C50" s="14" t="s">
        <v>2189</v>
      </c>
      <c r="D50" s="22"/>
      <c r="E50" s="23"/>
      <c r="F50" s="43"/>
      <c r="G50" s="17" t="str">
        <f t="shared" si="1"/>
        <v/>
      </c>
      <c r="H50" s="41"/>
    </row>
    <row r="51" spans="2:8">
      <c r="B51" s="50"/>
      <c r="C51" s="14"/>
      <c r="D51" s="22"/>
      <c r="E51" s="23"/>
      <c r="F51" s="43"/>
      <c r="G51" s="17" t="str">
        <f t="shared" si="1"/>
        <v/>
      </c>
      <c r="H51" s="41"/>
    </row>
    <row r="52" spans="2:8" ht="27">
      <c r="B52" s="50" t="s">
        <v>311</v>
      </c>
      <c r="C52" s="14" t="s">
        <v>2184</v>
      </c>
      <c r="D52" s="22" t="s">
        <v>381</v>
      </c>
      <c r="E52" s="22"/>
      <c r="F52" s="40"/>
      <c r="G52" s="17">
        <f t="shared" si="1"/>
        <v>0</v>
      </c>
      <c r="H52" s="41"/>
    </row>
    <row r="53" spans="2:8">
      <c r="B53" s="50"/>
      <c r="C53" s="14"/>
      <c r="D53" s="22"/>
      <c r="E53" s="22"/>
      <c r="F53" s="40"/>
      <c r="G53" s="17" t="str">
        <f t="shared" si="1"/>
        <v/>
      </c>
      <c r="H53" s="41"/>
    </row>
    <row r="54" spans="2:8" ht="27">
      <c r="B54" s="50" t="s">
        <v>313</v>
      </c>
      <c r="C54" s="14" t="s">
        <v>2185</v>
      </c>
      <c r="D54" s="22" t="s">
        <v>381</v>
      </c>
      <c r="E54" s="22"/>
      <c r="F54" s="40"/>
      <c r="G54" s="17">
        <f t="shared" si="1"/>
        <v>0</v>
      </c>
      <c r="H54" s="41"/>
    </row>
    <row r="55" spans="2:8">
      <c r="B55" s="50"/>
      <c r="C55" s="14"/>
      <c r="D55" s="22"/>
      <c r="E55" s="22"/>
      <c r="F55" s="40"/>
      <c r="G55" s="17" t="str">
        <f t="shared" si="1"/>
        <v/>
      </c>
      <c r="H55" s="41"/>
    </row>
    <row r="56" spans="2:8" ht="27">
      <c r="B56" s="50" t="s">
        <v>321</v>
      </c>
      <c r="C56" s="14" t="s">
        <v>2186</v>
      </c>
      <c r="D56" s="22" t="s">
        <v>381</v>
      </c>
      <c r="E56" s="22"/>
      <c r="F56" s="38"/>
      <c r="G56" s="17">
        <f t="shared" si="1"/>
        <v>0</v>
      </c>
      <c r="H56" s="41"/>
    </row>
    <row r="57" spans="2:8">
      <c r="B57" s="50"/>
      <c r="C57" s="14"/>
      <c r="D57" s="22"/>
      <c r="E57" s="22"/>
      <c r="F57" s="38"/>
      <c r="G57" s="17" t="str">
        <f t="shared" si="1"/>
        <v/>
      </c>
      <c r="H57" s="41"/>
    </row>
    <row r="58" spans="2:8" ht="14.25">
      <c r="B58" s="50" t="s">
        <v>323</v>
      </c>
      <c r="C58" s="14" t="s">
        <v>2187</v>
      </c>
      <c r="D58" s="22" t="s">
        <v>381</v>
      </c>
      <c r="E58" s="22"/>
      <c r="F58" s="38"/>
      <c r="G58" s="17">
        <f t="shared" si="1"/>
        <v>0</v>
      </c>
      <c r="H58" s="41"/>
    </row>
    <row r="59" spans="2:8">
      <c r="B59" s="50"/>
      <c r="C59" s="14"/>
      <c r="D59" s="22"/>
      <c r="E59" s="22"/>
      <c r="F59" s="38"/>
      <c r="G59" s="17" t="str">
        <f t="shared" si="1"/>
        <v/>
      </c>
      <c r="H59" s="41"/>
    </row>
    <row r="60" spans="2:8">
      <c r="B60" s="50"/>
      <c r="C60" s="14"/>
      <c r="D60" s="22"/>
      <c r="E60" s="22"/>
      <c r="F60" s="38"/>
      <c r="G60" s="17" t="str">
        <f t="shared" si="1"/>
        <v/>
      </c>
      <c r="H60" s="41"/>
    </row>
    <row r="61" spans="2:8">
      <c r="B61" s="50"/>
      <c r="C61" s="14"/>
      <c r="D61" s="22"/>
      <c r="E61" s="22"/>
      <c r="F61" s="38"/>
      <c r="G61" s="17" t="str">
        <f t="shared" si="1"/>
        <v/>
      </c>
      <c r="H61" s="41"/>
    </row>
    <row r="62" spans="2:8">
      <c r="B62" s="50"/>
      <c r="C62" s="14"/>
      <c r="D62" s="22"/>
      <c r="E62" s="22"/>
      <c r="F62" s="38"/>
      <c r="G62" s="17" t="str">
        <f t="shared" si="1"/>
        <v/>
      </c>
      <c r="H62" s="41"/>
    </row>
    <row r="63" spans="2:8">
      <c r="B63" s="50"/>
      <c r="C63" s="14"/>
      <c r="D63" s="22"/>
      <c r="E63" s="22"/>
      <c r="F63" s="38"/>
      <c r="G63" s="17" t="str">
        <f t="shared" si="1"/>
        <v/>
      </c>
      <c r="H63" s="41"/>
    </row>
    <row r="64" spans="2:8">
      <c r="B64" s="50"/>
      <c r="C64" s="14"/>
      <c r="D64" s="22"/>
      <c r="E64" s="22"/>
      <c r="F64" s="38"/>
      <c r="G64" s="17" t="str">
        <f t="shared" si="1"/>
        <v/>
      </c>
      <c r="H64" s="41"/>
    </row>
    <row r="65" spans="2:8">
      <c r="B65" s="50"/>
      <c r="C65" s="14"/>
      <c r="D65" s="22"/>
      <c r="E65" s="22"/>
      <c r="F65" s="38"/>
      <c r="G65" s="17" t="str">
        <f t="shared" si="1"/>
        <v/>
      </c>
      <c r="H65" s="41"/>
    </row>
    <row r="66" spans="2:8">
      <c r="B66" s="50"/>
      <c r="C66" s="14"/>
      <c r="D66" s="22"/>
      <c r="E66" s="22"/>
      <c r="F66" s="38"/>
      <c r="G66" s="17" t="str">
        <f t="shared" si="1"/>
        <v/>
      </c>
      <c r="H66" s="41"/>
    </row>
    <row r="67" spans="2:8">
      <c r="B67" s="50"/>
      <c r="C67" s="14"/>
      <c r="D67" s="22"/>
      <c r="E67" s="22"/>
      <c r="F67" s="38"/>
      <c r="G67" s="17" t="str">
        <f t="shared" si="1"/>
        <v/>
      </c>
      <c r="H67" s="41"/>
    </row>
    <row r="68" spans="2:8">
      <c r="B68" s="50"/>
      <c r="C68" s="14"/>
      <c r="D68" s="22"/>
      <c r="E68" s="22"/>
      <c r="F68" s="38"/>
      <c r="G68" s="17" t="str">
        <f t="shared" si="1"/>
        <v/>
      </c>
      <c r="H68" s="41"/>
    </row>
    <row r="69" spans="2:8">
      <c r="B69" s="50"/>
      <c r="C69" s="14"/>
      <c r="D69" s="22"/>
      <c r="E69" s="22"/>
      <c r="F69" s="38"/>
      <c r="G69" s="17" t="str">
        <f t="shared" si="1"/>
        <v/>
      </c>
      <c r="H69" s="41"/>
    </row>
    <row r="70" spans="2:8">
      <c r="B70" s="50"/>
      <c r="C70" s="14"/>
      <c r="D70" s="22"/>
      <c r="E70" s="22"/>
      <c r="F70" s="38"/>
      <c r="G70" s="17" t="str">
        <f t="shared" si="1"/>
        <v/>
      </c>
      <c r="H70" s="41"/>
    </row>
    <row r="71" spans="2:8" s="28" customFormat="1" ht="19.5" customHeight="1">
      <c r="B71" s="151" t="str">
        <f>$B$10</f>
        <v>PSC8.8</v>
      </c>
      <c r="C71" s="30" t="s">
        <v>80</v>
      </c>
      <c r="D71" s="31"/>
      <c r="E71" s="32"/>
      <c r="F71" s="31"/>
      <c r="G71" s="33">
        <f>SUM(G9:G70)</f>
        <v>0</v>
      </c>
      <c r="H71" s="34"/>
    </row>
    <row r="72" spans="2:8">
      <c r="B72" s="661" t="str">
        <f>Client1</f>
        <v>Province of KwaZulu-Natal</v>
      </c>
      <c r="C72" s="661"/>
      <c r="D72" s="661"/>
      <c r="E72" s="659" t="str">
        <f>"Contract No. "&amp;ContractNo</f>
        <v>Contract No. ZNB02213/0000/00/HOD/INF/23/T</v>
      </c>
      <c r="F72" s="659"/>
      <c r="G72" s="659"/>
    </row>
    <row r="73" spans="2:8">
      <c r="B73" s="661" t="str">
        <f>Client2</f>
        <v>Department of Transport</v>
      </c>
      <c r="C73" s="661"/>
      <c r="D73" s="661"/>
      <c r="E73" s="659"/>
      <c r="F73" s="659"/>
      <c r="G73" s="659"/>
    </row>
    <row r="74" spans="2:8">
      <c r="B74" s="662"/>
      <c r="C74" s="662"/>
      <c r="D74" s="662"/>
      <c r="E74" s="660"/>
      <c r="F74" s="660"/>
      <c r="G74" s="660"/>
    </row>
    <row r="75" spans="2:8">
      <c r="B75" s="670" t="s">
        <v>148</v>
      </c>
      <c r="C75" s="671"/>
      <c r="D75" s="671"/>
      <c r="E75" s="671"/>
      <c r="F75" s="671"/>
      <c r="G75" s="673" t="str">
        <f>$G$4</f>
        <v>CHAPTER PSC8.8</v>
      </c>
      <c r="H75" s="6"/>
    </row>
    <row r="76" spans="2:8">
      <c r="B76" s="663" t="str">
        <f>ContractDescription</f>
        <v>THE CONSTRUCTION OF MKUZE RIVER BRIDGE NO.3801 AT KM 27+440 ON MAIN ROAD P52-3 IN ZULULAND UNDER EMPANGENI REGION.</v>
      </c>
      <c r="C76" s="664"/>
      <c r="D76" s="664"/>
      <c r="E76" s="664"/>
      <c r="F76" s="664"/>
      <c r="G76" s="659"/>
      <c r="H76" s="8"/>
    </row>
    <row r="77" spans="2:8">
      <c r="B77" s="663"/>
      <c r="C77" s="664"/>
      <c r="D77" s="664"/>
      <c r="E77" s="664"/>
      <c r="F77" s="664"/>
      <c r="G77" s="659"/>
      <c r="H77" s="8"/>
    </row>
    <row r="78" spans="2:8">
      <c r="B78" s="665"/>
      <c r="C78" s="666"/>
      <c r="D78" s="666"/>
      <c r="E78" s="666"/>
      <c r="F78" s="666"/>
      <c r="G78" s="660"/>
      <c r="H78" s="8"/>
    </row>
    <row r="79" spans="2:8" s="9" customFormat="1" ht="24.95" customHeight="1">
      <c r="B79" s="76" t="s">
        <v>49</v>
      </c>
      <c r="C79" s="11" t="s">
        <v>50</v>
      </c>
      <c r="D79" s="11" t="s">
        <v>51</v>
      </c>
      <c r="E79" s="11" t="s">
        <v>53</v>
      </c>
      <c r="F79" s="11" t="s">
        <v>54</v>
      </c>
      <c r="G79" s="11" t="s">
        <v>55</v>
      </c>
      <c r="H79" s="12"/>
    </row>
    <row r="80" spans="2:8" s="28" customFormat="1" ht="19.5" customHeight="1">
      <c r="B80" s="82"/>
      <c r="C80" s="30" t="s">
        <v>149</v>
      </c>
      <c r="D80" s="31"/>
      <c r="E80" s="32"/>
      <c r="F80" s="31"/>
      <c r="G80" s="33">
        <f>G71</f>
        <v>0</v>
      </c>
      <c r="H80" s="34"/>
    </row>
    <row r="81" spans="2:8">
      <c r="B81" s="50"/>
      <c r="C81" s="14"/>
      <c r="D81" s="22"/>
      <c r="E81" s="22"/>
      <c r="F81" s="38"/>
      <c r="G81" s="17" t="str">
        <f t="shared" ref="G81:G124" si="2">IF(D81="","",E81*F81)</f>
        <v/>
      </c>
      <c r="H81" s="41"/>
    </row>
    <row r="82" spans="2:8">
      <c r="B82" s="50" t="s">
        <v>2190</v>
      </c>
      <c r="C82" s="14" t="s">
        <v>2191</v>
      </c>
      <c r="D82" s="22"/>
      <c r="E82" s="22"/>
      <c r="F82" s="38"/>
      <c r="G82" s="17" t="str">
        <f t="shared" si="2"/>
        <v/>
      </c>
      <c r="H82" s="41"/>
    </row>
    <row r="83" spans="2:8">
      <c r="B83" s="50"/>
      <c r="C83" s="14"/>
      <c r="D83" s="22"/>
      <c r="E83" s="22"/>
      <c r="F83" s="38"/>
      <c r="G83" s="17" t="str">
        <f t="shared" si="2"/>
        <v/>
      </c>
      <c r="H83" s="41"/>
    </row>
    <row r="84" spans="2:8" ht="27">
      <c r="B84" s="50" t="s">
        <v>311</v>
      </c>
      <c r="C84" s="14" t="s">
        <v>2184</v>
      </c>
      <c r="D84" s="22" t="s">
        <v>381</v>
      </c>
      <c r="E84" s="22"/>
      <c r="F84" s="38"/>
      <c r="G84" s="17">
        <f t="shared" si="2"/>
        <v>0</v>
      </c>
      <c r="H84" s="41"/>
    </row>
    <row r="85" spans="2:8">
      <c r="B85" s="50"/>
      <c r="C85" s="14"/>
      <c r="D85" s="22"/>
      <c r="E85" s="22"/>
      <c r="F85" s="38"/>
      <c r="G85" s="17" t="str">
        <f t="shared" si="2"/>
        <v/>
      </c>
      <c r="H85" s="41"/>
    </row>
    <row r="86" spans="2:8" ht="27">
      <c r="B86" s="50" t="s">
        <v>313</v>
      </c>
      <c r="C86" s="14" t="s">
        <v>2185</v>
      </c>
      <c r="D86" s="22" t="s">
        <v>381</v>
      </c>
      <c r="E86" s="22"/>
      <c r="F86" s="38"/>
      <c r="G86" s="17">
        <f t="shared" si="2"/>
        <v>0</v>
      </c>
      <c r="H86" s="41"/>
    </row>
    <row r="87" spans="2:8">
      <c r="B87" s="50"/>
      <c r="C87" s="14"/>
      <c r="D87" s="22"/>
      <c r="E87" s="22"/>
      <c r="F87" s="38"/>
      <c r="G87" s="17" t="str">
        <f t="shared" si="2"/>
        <v/>
      </c>
      <c r="H87" s="41"/>
    </row>
    <row r="88" spans="2:8" ht="27">
      <c r="B88" s="50" t="s">
        <v>321</v>
      </c>
      <c r="C88" s="14" t="s">
        <v>2186</v>
      </c>
      <c r="D88" s="22" t="s">
        <v>381</v>
      </c>
      <c r="E88" s="22"/>
      <c r="F88" s="38"/>
      <c r="G88" s="17">
        <f t="shared" si="2"/>
        <v>0</v>
      </c>
      <c r="H88" s="41"/>
    </row>
    <row r="89" spans="2:8">
      <c r="B89" s="50"/>
      <c r="C89" s="14"/>
      <c r="D89" s="22"/>
      <c r="E89" s="22"/>
      <c r="F89" s="38"/>
      <c r="G89" s="17" t="str">
        <f t="shared" si="2"/>
        <v/>
      </c>
      <c r="H89" s="41"/>
    </row>
    <row r="90" spans="2:8" ht="14.25">
      <c r="B90" s="50" t="s">
        <v>323</v>
      </c>
      <c r="C90" s="14" t="s">
        <v>2187</v>
      </c>
      <c r="D90" s="22" t="s">
        <v>381</v>
      </c>
      <c r="E90" s="22"/>
      <c r="F90" s="48"/>
      <c r="G90" s="17">
        <f t="shared" si="2"/>
        <v>0</v>
      </c>
      <c r="H90" s="41"/>
    </row>
    <row r="91" spans="2:8">
      <c r="B91" s="89"/>
      <c r="C91" s="14"/>
      <c r="D91" s="22"/>
      <c r="E91" s="22"/>
      <c r="F91" s="48"/>
      <c r="G91" s="17" t="str">
        <f t="shared" si="2"/>
        <v/>
      </c>
      <c r="H91" s="41"/>
    </row>
    <row r="92" spans="2:8" ht="25.5">
      <c r="B92" s="50" t="s">
        <v>2192</v>
      </c>
      <c r="C92" s="14" t="s">
        <v>2193</v>
      </c>
      <c r="D92" s="22"/>
      <c r="E92" s="22"/>
      <c r="F92" s="38"/>
      <c r="G92" s="17" t="str">
        <f t="shared" si="2"/>
        <v/>
      </c>
      <c r="H92" s="41"/>
    </row>
    <row r="93" spans="2:8">
      <c r="B93" s="50"/>
      <c r="C93" s="14"/>
      <c r="D93" s="22"/>
      <c r="E93" s="22"/>
      <c r="F93" s="38"/>
      <c r="G93" s="17" t="str">
        <f t="shared" si="2"/>
        <v/>
      </c>
      <c r="H93" s="41"/>
    </row>
    <row r="94" spans="2:8">
      <c r="B94" s="50" t="s">
        <v>2194</v>
      </c>
      <c r="C94" s="14" t="s">
        <v>2195</v>
      </c>
      <c r="D94" s="22"/>
      <c r="E94" s="22"/>
      <c r="F94" s="38"/>
      <c r="G94" s="17" t="str">
        <f t="shared" si="2"/>
        <v/>
      </c>
      <c r="H94" s="41"/>
    </row>
    <row r="95" spans="2:8">
      <c r="B95" s="50"/>
      <c r="C95" s="14"/>
      <c r="D95" s="22"/>
      <c r="E95" s="22"/>
      <c r="F95" s="38"/>
      <c r="G95" s="17" t="str">
        <f t="shared" si="2"/>
        <v/>
      </c>
      <c r="H95" s="41"/>
    </row>
    <row r="96" spans="2:8" ht="38.25">
      <c r="B96" s="50" t="s">
        <v>2196</v>
      </c>
      <c r="C96" s="14" t="s">
        <v>2197</v>
      </c>
      <c r="D96" s="22"/>
      <c r="E96" s="22"/>
      <c r="F96" s="38"/>
      <c r="G96" s="17" t="str">
        <f t="shared" si="2"/>
        <v/>
      </c>
      <c r="H96" s="41"/>
    </row>
    <row r="97" spans="2:8">
      <c r="B97" s="50"/>
      <c r="C97" s="14"/>
      <c r="D97" s="22"/>
      <c r="E97" s="22"/>
      <c r="F97" s="38"/>
      <c r="G97" s="17" t="str">
        <f t="shared" si="2"/>
        <v/>
      </c>
      <c r="H97" s="41"/>
    </row>
    <row r="98" spans="2:8" ht="27">
      <c r="B98" s="50" t="s">
        <v>311</v>
      </c>
      <c r="C98" s="14" t="s">
        <v>2184</v>
      </c>
      <c r="D98" s="22" t="s">
        <v>381</v>
      </c>
      <c r="E98" s="22"/>
      <c r="F98" s="38"/>
      <c r="G98" s="17">
        <f t="shared" si="2"/>
        <v>0</v>
      </c>
      <c r="H98" s="41"/>
    </row>
    <row r="99" spans="2:8">
      <c r="B99" s="50"/>
      <c r="C99" s="14"/>
      <c r="D99" s="22"/>
      <c r="E99" s="22"/>
      <c r="F99" s="38"/>
      <c r="G99" s="17" t="str">
        <f t="shared" si="2"/>
        <v/>
      </c>
      <c r="H99" s="41"/>
    </row>
    <row r="100" spans="2:8" ht="27">
      <c r="B100" s="50" t="s">
        <v>313</v>
      </c>
      <c r="C100" s="14" t="s">
        <v>2185</v>
      </c>
      <c r="D100" s="22" t="s">
        <v>381</v>
      </c>
      <c r="E100" s="37"/>
      <c r="F100" s="38"/>
      <c r="G100" s="17">
        <f t="shared" si="2"/>
        <v>0</v>
      </c>
    </row>
    <row r="101" spans="2:8">
      <c r="B101" s="50"/>
      <c r="C101" s="14"/>
      <c r="D101" s="22"/>
      <c r="E101" s="37"/>
      <c r="F101" s="38"/>
      <c r="G101" s="17" t="str">
        <f t="shared" si="2"/>
        <v/>
      </c>
    </row>
    <row r="102" spans="2:8" ht="27">
      <c r="B102" s="50" t="s">
        <v>321</v>
      </c>
      <c r="C102" s="14" t="s">
        <v>2186</v>
      </c>
      <c r="D102" s="22" t="s">
        <v>381</v>
      </c>
      <c r="E102" s="22"/>
      <c r="F102" s="38"/>
      <c r="G102" s="17">
        <f t="shared" si="2"/>
        <v>0</v>
      </c>
      <c r="H102" s="41"/>
    </row>
    <row r="103" spans="2:8">
      <c r="B103" s="50"/>
      <c r="C103" s="14"/>
      <c r="D103" s="22"/>
      <c r="E103" s="22"/>
      <c r="F103" s="38"/>
      <c r="G103" s="17" t="str">
        <f t="shared" si="2"/>
        <v/>
      </c>
      <c r="H103" s="41"/>
    </row>
    <row r="104" spans="2:8" ht="14.25">
      <c r="B104" s="50" t="s">
        <v>323</v>
      </c>
      <c r="C104" s="14" t="s">
        <v>2187</v>
      </c>
      <c r="D104" s="22" t="s">
        <v>381</v>
      </c>
      <c r="E104" s="37"/>
      <c r="F104" s="38"/>
      <c r="G104" s="17">
        <f t="shared" si="2"/>
        <v>0</v>
      </c>
      <c r="H104" s="49"/>
    </row>
    <row r="105" spans="2:8">
      <c r="B105" s="50"/>
      <c r="C105" s="148"/>
      <c r="D105" s="37"/>
      <c r="E105" s="37"/>
      <c r="F105" s="38"/>
      <c r="G105" s="17" t="str">
        <f t="shared" si="2"/>
        <v/>
      </c>
    </row>
    <row r="106" spans="2:8" ht="25.5">
      <c r="B106" s="50" t="s">
        <v>2198</v>
      </c>
      <c r="C106" s="14" t="s">
        <v>2199</v>
      </c>
      <c r="D106" s="22"/>
      <c r="E106" s="22"/>
      <c r="F106" s="38"/>
      <c r="G106" s="17" t="str">
        <f t="shared" si="2"/>
        <v/>
      </c>
      <c r="H106" s="41"/>
    </row>
    <row r="107" spans="2:8">
      <c r="B107" s="50"/>
      <c r="C107" s="14"/>
      <c r="D107" s="22"/>
      <c r="E107" s="22"/>
      <c r="F107" s="38"/>
      <c r="G107" s="17" t="str">
        <f t="shared" si="2"/>
        <v/>
      </c>
      <c r="H107" s="41"/>
    </row>
    <row r="108" spans="2:8" ht="27">
      <c r="B108" s="50" t="s">
        <v>311</v>
      </c>
      <c r="C108" s="14" t="s">
        <v>2184</v>
      </c>
      <c r="D108" s="22" t="s">
        <v>381</v>
      </c>
      <c r="E108" s="22"/>
      <c r="F108" s="38"/>
      <c r="G108" s="17">
        <f t="shared" si="2"/>
        <v>0</v>
      </c>
      <c r="H108" s="41"/>
    </row>
    <row r="109" spans="2:8">
      <c r="B109" s="50"/>
      <c r="C109" s="14"/>
      <c r="D109" s="22"/>
      <c r="E109" s="22"/>
      <c r="F109" s="38"/>
      <c r="G109" s="17" t="str">
        <f t="shared" si="2"/>
        <v/>
      </c>
      <c r="H109" s="41"/>
    </row>
    <row r="110" spans="2:8" ht="27">
      <c r="B110" s="50" t="s">
        <v>313</v>
      </c>
      <c r="C110" s="14" t="s">
        <v>2185</v>
      </c>
      <c r="D110" s="22" t="s">
        <v>381</v>
      </c>
      <c r="E110" s="22"/>
      <c r="F110" s="38"/>
      <c r="G110" s="17">
        <f t="shared" si="2"/>
        <v>0</v>
      </c>
      <c r="H110" s="41"/>
    </row>
    <row r="111" spans="2:8">
      <c r="B111" s="50"/>
      <c r="C111" s="14"/>
      <c r="D111" s="22"/>
      <c r="E111" s="22"/>
      <c r="F111" s="38"/>
      <c r="G111" s="17" t="str">
        <f t="shared" si="2"/>
        <v/>
      </c>
      <c r="H111" s="41"/>
    </row>
    <row r="112" spans="2:8" ht="27">
      <c r="B112" s="50" t="s">
        <v>321</v>
      </c>
      <c r="C112" s="14" t="s">
        <v>2186</v>
      </c>
      <c r="D112" s="22" t="s">
        <v>381</v>
      </c>
      <c r="E112" s="22"/>
      <c r="F112" s="38"/>
      <c r="G112" s="17">
        <f t="shared" si="2"/>
        <v>0</v>
      </c>
      <c r="H112" s="41"/>
    </row>
    <row r="113" spans="2:8">
      <c r="B113" s="50"/>
      <c r="C113" s="14"/>
      <c r="D113" s="22"/>
      <c r="E113" s="22"/>
      <c r="F113" s="38"/>
      <c r="G113" s="17" t="str">
        <f t="shared" si="2"/>
        <v/>
      </c>
      <c r="H113" s="41"/>
    </row>
    <row r="114" spans="2:8" ht="14.25">
      <c r="B114" s="50" t="s">
        <v>323</v>
      </c>
      <c r="C114" s="14" t="s">
        <v>2187</v>
      </c>
      <c r="D114" s="22" t="s">
        <v>381</v>
      </c>
      <c r="E114" s="22"/>
      <c r="F114" s="38"/>
      <c r="G114" s="17">
        <f t="shared" si="2"/>
        <v>0</v>
      </c>
      <c r="H114" s="41"/>
    </row>
    <row r="115" spans="2:8">
      <c r="B115" s="50"/>
      <c r="C115" s="14"/>
      <c r="D115" s="22"/>
      <c r="E115" s="22"/>
      <c r="F115" s="38"/>
      <c r="G115" s="17" t="str">
        <f t="shared" si="2"/>
        <v/>
      </c>
      <c r="H115" s="41"/>
    </row>
    <row r="116" spans="2:8" ht="25.5">
      <c r="B116" s="50" t="s">
        <v>2200</v>
      </c>
      <c r="C116" s="14" t="s">
        <v>2201</v>
      </c>
      <c r="D116" s="22"/>
      <c r="E116" s="22"/>
      <c r="F116" s="38"/>
      <c r="G116" s="17" t="str">
        <f t="shared" si="2"/>
        <v/>
      </c>
      <c r="H116" s="41"/>
    </row>
    <row r="117" spans="2:8">
      <c r="B117" s="50"/>
      <c r="C117" s="14"/>
      <c r="D117" s="22"/>
      <c r="E117" s="22"/>
      <c r="F117" s="38"/>
      <c r="G117" s="17" t="str">
        <f t="shared" si="2"/>
        <v/>
      </c>
      <c r="H117" s="41"/>
    </row>
    <row r="118" spans="2:8" ht="27">
      <c r="B118" s="50" t="s">
        <v>311</v>
      </c>
      <c r="C118" s="14" t="s">
        <v>2184</v>
      </c>
      <c r="D118" s="22" t="s">
        <v>1068</v>
      </c>
      <c r="E118" s="22"/>
      <c r="F118" s="38"/>
      <c r="G118" s="17">
        <f t="shared" si="2"/>
        <v>0</v>
      </c>
      <c r="H118" s="41"/>
    </row>
    <row r="119" spans="2:8">
      <c r="B119" s="50"/>
      <c r="C119" s="14"/>
      <c r="D119" s="22"/>
      <c r="E119" s="22"/>
      <c r="F119" s="38"/>
      <c r="G119" s="17" t="str">
        <f t="shared" si="2"/>
        <v/>
      </c>
      <c r="H119" s="41"/>
    </row>
    <row r="120" spans="2:8" ht="27">
      <c r="B120" s="50" t="s">
        <v>313</v>
      </c>
      <c r="C120" s="14" t="s">
        <v>2185</v>
      </c>
      <c r="D120" s="22" t="s">
        <v>1068</v>
      </c>
      <c r="E120" s="22"/>
      <c r="F120" s="38"/>
      <c r="G120" s="17">
        <f t="shared" si="2"/>
        <v>0</v>
      </c>
      <c r="H120" s="41"/>
    </row>
    <row r="121" spans="2:8">
      <c r="B121" s="50"/>
      <c r="C121" s="14"/>
      <c r="D121" s="22"/>
      <c r="E121" s="22"/>
      <c r="F121" s="38"/>
      <c r="G121" s="17" t="str">
        <f t="shared" si="2"/>
        <v/>
      </c>
      <c r="H121" s="41"/>
    </row>
    <row r="122" spans="2:8" ht="27">
      <c r="B122" s="50" t="s">
        <v>321</v>
      </c>
      <c r="C122" s="14" t="s">
        <v>2186</v>
      </c>
      <c r="D122" s="22" t="s">
        <v>1068</v>
      </c>
      <c r="E122" s="22"/>
      <c r="F122" s="38"/>
      <c r="G122" s="17">
        <f t="shared" si="2"/>
        <v>0</v>
      </c>
      <c r="H122" s="41"/>
    </row>
    <row r="123" spans="2:8">
      <c r="B123" s="50"/>
      <c r="C123" s="14"/>
      <c r="D123" s="22"/>
      <c r="E123" s="22"/>
      <c r="F123" s="38"/>
      <c r="G123" s="17" t="str">
        <f t="shared" si="2"/>
        <v/>
      </c>
      <c r="H123" s="41"/>
    </row>
    <row r="124" spans="2:8" ht="14.25">
      <c r="B124" s="50" t="s">
        <v>323</v>
      </c>
      <c r="C124" s="14" t="s">
        <v>2187</v>
      </c>
      <c r="D124" s="22" t="s">
        <v>1068</v>
      </c>
      <c r="E124" s="22"/>
      <c r="F124" s="38"/>
      <c r="G124" s="17">
        <f t="shared" si="2"/>
        <v>0</v>
      </c>
      <c r="H124" s="41"/>
    </row>
    <row r="125" spans="2:8">
      <c r="B125" s="50"/>
      <c r="C125" s="14"/>
      <c r="D125" s="22"/>
      <c r="E125" s="22"/>
      <c r="F125" s="38"/>
      <c r="G125" s="17"/>
      <c r="H125" s="41"/>
    </row>
    <row r="126" spans="2:8">
      <c r="B126" s="50"/>
      <c r="C126" s="14"/>
      <c r="D126" s="22"/>
      <c r="E126" s="22"/>
      <c r="F126" s="38"/>
      <c r="G126" s="17"/>
      <c r="H126" s="41"/>
    </row>
    <row r="127" spans="2:8">
      <c r="B127" s="50"/>
      <c r="C127" s="14"/>
      <c r="D127" s="22"/>
      <c r="E127" s="22"/>
      <c r="F127" s="38"/>
      <c r="G127" s="17"/>
      <c r="H127" s="41"/>
    </row>
    <row r="128" spans="2:8">
      <c r="B128" s="50"/>
      <c r="C128" s="14"/>
      <c r="D128" s="22"/>
      <c r="E128" s="22"/>
      <c r="F128" s="38"/>
      <c r="G128" s="17"/>
      <c r="H128" s="41"/>
    </row>
    <row r="129" spans="2:8">
      <c r="B129" s="50"/>
      <c r="C129" s="14"/>
      <c r="D129" s="22"/>
      <c r="E129" s="22"/>
      <c r="F129" s="38"/>
      <c r="G129" s="17" t="str">
        <f>IF(D129="","",E129*F129)</f>
        <v/>
      </c>
      <c r="H129" s="41"/>
    </row>
    <row r="130" spans="2:8" s="28" customFormat="1" ht="19.5" customHeight="1">
      <c r="B130" s="151" t="str">
        <f>$B$10</f>
        <v>PSC8.8</v>
      </c>
      <c r="C130" s="30" t="s">
        <v>80</v>
      </c>
      <c r="D130" s="31"/>
      <c r="E130" s="32"/>
      <c r="F130" s="31"/>
      <c r="G130" s="33">
        <f>SUM(G80:G129)</f>
        <v>0</v>
      </c>
      <c r="H130" s="34"/>
    </row>
    <row r="131" spans="2:8">
      <c r="B131" s="661" t="str">
        <f>Client1</f>
        <v>Province of KwaZulu-Natal</v>
      </c>
      <c r="C131" s="661"/>
      <c r="D131" s="661"/>
      <c r="E131" s="659" t="str">
        <f>"Contract No. "&amp;ContractNo</f>
        <v>Contract No. ZNB02213/0000/00/HOD/INF/23/T</v>
      </c>
      <c r="F131" s="659"/>
      <c r="G131" s="659"/>
    </row>
    <row r="132" spans="2:8">
      <c r="B132" s="661" t="str">
        <f>Client2</f>
        <v>Department of Transport</v>
      </c>
      <c r="C132" s="661"/>
      <c r="D132" s="661"/>
      <c r="E132" s="659"/>
      <c r="F132" s="659"/>
      <c r="G132" s="659"/>
    </row>
    <row r="133" spans="2:8">
      <c r="B133" s="662"/>
      <c r="C133" s="662"/>
      <c r="D133" s="662"/>
      <c r="E133" s="660"/>
      <c r="F133" s="660"/>
      <c r="G133" s="660"/>
    </row>
    <row r="134" spans="2:8">
      <c r="B134" s="670" t="s">
        <v>148</v>
      </c>
      <c r="C134" s="671"/>
      <c r="D134" s="671"/>
      <c r="E134" s="671"/>
      <c r="F134" s="671"/>
      <c r="G134" s="673" t="str">
        <f>$G$4</f>
        <v>CHAPTER PSC8.8</v>
      </c>
      <c r="H134" s="6"/>
    </row>
    <row r="135" spans="2:8">
      <c r="B135" s="663" t="str">
        <f>ContractDescription</f>
        <v>THE CONSTRUCTION OF MKUZE RIVER BRIDGE NO.3801 AT KM 27+440 ON MAIN ROAD P52-3 IN ZULULAND UNDER EMPANGENI REGION.</v>
      </c>
      <c r="C135" s="664"/>
      <c r="D135" s="664"/>
      <c r="E135" s="664"/>
      <c r="F135" s="664"/>
      <c r="G135" s="659"/>
      <c r="H135" s="8"/>
    </row>
    <row r="136" spans="2:8">
      <c r="B136" s="663"/>
      <c r="C136" s="664"/>
      <c r="D136" s="664"/>
      <c r="E136" s="664"/>
      <c r="F136" s="664"/>
      <c r="G136" s="659"/>
      <c r="H136" s="8"/>
    </row>
    <row r="137" spans="2:8">
      <c r="B137" s="665"/>
      <c r="C137" s="666"/>
      <c r="D137" s="666"/>
      <c r="E137" s="666"/>
      <c r="F137" s="666"/>
      <c r="G137" s="660"/>
      <c r="H137" s="8"/>
    </row>
    <row r="138" spans="2:8" s="9" customFormat="1" ht="24.95" customHeight="1">
      <c r="B138" s="76" t="s">
        <v>49</v>
      </c>
      <c r="C138" s="11" t="s">
        <v>50</v>
      </c>
      <c r="D138" s="11" t="s">
        <v>51</v>
      </c>
      <c r="E138" s="11" t="s">
        <v>53</v>
      </c>
      <c r="F138" s="11" t="s">
        <v>54</v>
      </c>
      <c r="G138" s="11" t="s">
        <v>55</v>
      </c>
      <c r="H138" s="12"/>
    </row>
    <row r="139" spans="2:8" s="28" customFormat="1" ht="19.5" customHeight="1">
      <c r="B139" s="82"/>
      <c r="C139" s="30" t="s">
        <v>149</v>
      </c>
      <c r="D139" s="31"/>
      <c r="E139" s="32"/>
      <c r="F139" s="31"/>
      <c r="G139" s="33">
        <f>G130</f>
        <v>0</v>
      </c>
      <c r="H139" s="34"/>
    </row>
    <row r="140" spans="2:8">
      <c r="B140" s="50"/>
      <c r="C140" s="14"/>
      <c r="D140" s="22"/>
      <c r="E140" s="22"/>
      <c r="F140" s="38"/>
      <c r="G140" s="17"/>
      <c r="H140" s="41"/>
    </row>
    <row r="141" spans="2:8" ht="25.5">
      <c r="B141" s="50" t="s">
        <v>2202</v>
      </c>
      <c r="C141" s="14" t="s">
        <v>2203</v>
      </c>
      <c r="D141" s="22"/>
      <c r="E141" s="22"/>
      <c r="F141" s="38"/>
      <c r="G141" s="17" t="str">
        <f t="shared" ref="G141:G172" si="3">IF(D141="","",E141*F141)</f>
        <v/>
      </c>
      <c r="H141" s="41"/>
    </row>
    <row r="142" spans="2:8">
      <c r="B142" s="50"/>
      <c r="C142" s="14"/>
      <c r="D142" s="22"/>
      <c r="E142" s="22"/>
      <c r="F142" s="38"/>
      <c r="G142" s="17" t="str">
        <f t="shared" si="3"/>
        <v/>
      </c>
      <c r="H142" s="41"/>
    </row>
    <row r="143" spans="2:8" ht="27">
      <c r="B143" s="50" t="s">
        <v>311</v>
      </c>
      <c r="C143" s="14" t="s">
        <v>2184</v>
      </c>
      <c r="D143" s="22" t="s">
        <v>1068</v>
      </c>
      <c r="E143" s="22"/>
      <c r="F143" s="38"/>
      <c r="G143" s="17">
        <f t="shared" si="3"/>
        <v>0</v>
      </c>
      <c r="H143" s="41"/>
    </row>
    <row r="144" spans="2:8">
      <c r="B144" s="50"/>
      <c r="C144" s="14"/>
      <c r="D144" s="22"/>
      <c r="E144" s="22"/>
      <c r="F144" s="38"/>
      <c r="G144" s="17" t="str">
        <f t="shared" si="3"/>
        <v/>
      </c>
      <c r="H144" s="41"/>
    </row>
    <row r="145" spans="2:8" ht="27">
      <c r="B145" s="50" t="s">
        <v>313</v>
      </c>
      <c r="C145" s="14" t="s">
        <v>2185</v>
      </c>
      <c r="D145" s="22" t="s">
        <v>1068</v>
      </c>
      <c r="E145" s="22"/>
      <c r="F145" s="38"/>
      <c r="G145" s="17">
        <f t="shared" si="3"/>
        <v>0</v>
      </c>
      <c r="H145" s="41"/>
    </row>
    <row r="146" spans="2:8">
      <c r="B146" s="50"/>
      <c r="C146" s="14"/>
      <c r="D146" s="22"/>
      <c r="E146" s="22"/>
      <c r="F146" s="38"/>
      <c r="G146" s="17" t="str">
        <f t="shared" si="3"/>
        <v/>
      </c>
      <c r="H146" s="41"/>
    </row>
    <row r="147" spans="2:8" ht="27">
      <c r="B147" s="50" t="s">
        <v>321</v>
      </c>
      <c r="C147" s="14" t="s">
        <v>2186</v>
      </c>
      <c r="D147" s="22" t="s">
        <v>1068</v>
      </c>
      <c r="E147" s="22"/>
      <c r="F147" s="38"/>
      <c r="G147" s="17">
        <f t="shared" si="3"/>
        <v>0</v>
      </c>
      <c r="H147" s="41"/>
    </row>
    <row r="148" spans="2:8">
      <c r="B148" s="50"/>
      <c r="C148" s="14"/>
      <c r="D148" s="22"/>
      <c r="E148" s="22"/>
      <c r="F148" s="38"/>
      <c r="G148" s="17" t="str">
        <f t="shared" si="3"/>
        <v/>
      </c>
      <c r="H148" s="41"/>
    </row>
    <row r="149" spans="2:8" ht="14.25">
      <c r="B149" s="50" t="s">
        <v>323</v>
      </c>
      <c r="C149" s="14" t="s">
        <v>2187</v>
      </c>
      <c r="D149" s="22" t="s">
        <v>1068</v>
      </c>
      <c r="E149" s="22"/>
      <c r="F149" s="38"/>
      <c r="G149" s="17">
        <f t="shared" si="3"/>
        <v>0</v>
      </c>
      <c r="H149" s="41"/>
    </row>
    <row r="150" spans="2:8">
      <c r="B150" s="50"/>
      <c r="C150" s="14"/>
      <c r="D150" s="22"/>
      <c r="E150" s="22"/>
      <c r="F150" s="38"/>
      <c r="G150" s="17" t="str">
        <f t="shared" si="3"/>
        <v/>
      </c>
      <c r="H150" s="41"/>
    </row>
    <row r="151" spans="2:8">
      <c r="B151" s="50" t="s">
        <v>2204</v>
      </c>
      <c r="C151" s="14" t="s">
        <v>2205</v>
      </c>
      <c r="D151" s="22"/>
      <c r="E151" s="22"/>
      <c r="F151" s="38"/>
      <c r="G151" s="17" t="str">
        <f t="shared" si="3"/>
        <v/>
      </c>
      <c r="H151" s="41"/>
    </row>
    <row r="152" spans="2:8">
      <c r="B152" s="50"/>
      <c r="C152" s="14"/>
      <c r="D152" s="22"/>
      <c r="E152" s="22"/>
      <c r="F152" s="38"/>
      <c r="G152" s="17" t="str">
        <f t="shared" si="3"/>
        <v/>
      </c>
      <c r="H152" s="41"/>
    </row>
    <row r="153" spans="2:8">
      <c r="B153" s="50" t="s">
        <v>2206</v>
      </c>
      <c r="C153" s="780" t="s">
        <v>2207</v>
      </c>
      <c r="D153" s="22" t="s">
        <v>335</v>
      </c>
      <c r="E153" s="22"/>
      <c r="F153" s="38"/>
      <c r="G153" s="17">
        <f t="shared" si="3"/>
        <v>0</v>
      </c>
      <c r="H153" s="41"/>
    </row>
    <row r="154" spans="2:8">
      <c r="B154" s="50"/>
      <c r="C154" s="14"/>
      <c r="D154" s="22"/>
      <c r="E154" s="22"/>
      <c r="F154" s="38"/>
      <c r="G154" s="17" t="str">
        <f t="shared" si="3"/>
        <v/>
      </c>
      <c r="H154" s="41"/>
    </row>
    <row r="155" spans="2:8">
      <c r="B155" s="50" t="s">
        <v>2208</v>
      </c>
      <c r="C155" s="14" t="s">
        <v>2209</v>
      </c>
      <c r="D155" s="22"/>
      <c r="E155" s="22"/>
      <c r="F155" s="38"/>
      <c r="G155" s="17" t="str">
        <f t="shared" si="3"/>
        <v/>
      </c>
      <c r="H155" s="41"/>
    </row>
    <row r="156" spans="2:8">
      <c r="B156" s="50"/>
      <c r="C156" s="14"/>
      <c r="D156" s="22"/>
      <c r="E156" s="22"/>
      <c r="F156" s="38"/>
      <c r="G156" s="17" t="str">
        <f t="shared" si="3"/>
        <v/>
      </c>
      <c r="H156" s="41"/>
    </row>
    <row r="157" spans="2:8" ht="25.5">
      <c r="B157" s="50" t="s">
        <v>2210</v>
      </c>
      <c r="C157" s="14" t="s">
        <v>2211</v>
      </c>
      <c r="D157" s="22" t="s">
        <v>335</v>
      </c>
      <c r="E157" s="22"/>
      <c r="F157" s="38"/>
      <c r="G157" s="17">
        <f t="shared" si="3"/>
        <v>0</v>
      </c>
      <c r="H157" s="41"/>
    </row>
    <row r="158" spans="2:8">
      <c r="B158" s="50"/>
      <c r="C158" s="14"/>
      <c r="D158" s="22"/>
      <c r="E158" s="22"/>
      <c r="F158" s="38"/>
      <c r="G158" s="17" t="str">
        <f t="shared" si="3"/>
        <v/>
      </c>
      <c r="H158" s="41"/>
    </row>
    <row r="159" spans="2:8">
      <c r="B159" s="50" t="s">
        <v>2212</v>
      </c>
      <c r="C159" s="14" t="s">
        <v>2213</v>
      </c>
      <c r="D159" s="22" t="s">
        <v>1118</v>
      </c>
      <c r="E159" s="22"/>
      <c r="F159" s="38"/>
      <c r="G159" s="17">
        <f t="shared" si="3"/>
        <v>0</v>
      </c>
      <c r="H159" s="41"/>
    </row>
    <row r="160" spans="2:8">
      <c r="B160" s="50"/>
      <c r="C160" s="14"/>
      <c r="D160" s="22"/>
      <c r="E160" s="22"/>
      <c r="F160" s="38"/>
      <c r="G160" s="17" t="str">
        <f t="shared" si="3"/>
        <v/>
      </c>
      <c r="H160" s="41"/>
    </row>
    <row r="161" spans="2:8">
      <c r="B161" s="50" t="s">
        <v>2214</v>
      </c>
      <c r="C161" s="14" t="s">
        <v>2215</v>
      </c>
      <c r="D161" s="22"/>
      <c r="E161" s="22"/>
      <c r="F161" s="38"/>
      <c r="G161" s="17" t="str">
        <f t="shared" si="3"/>
        <v/>
      </c>
      <c r="H161" s="41"/>
    </row>
    <row r="162" spans="2:8">
      <c r="B162" s="50"/>
      <c r="C162" s="14"/>
      <c r="D162" s="22"/>
      <c r="E162" s="22"/>
      <c r="F162" s="38"/>
      <c r="G162" s="17" t="str">
        <f t="shared" si="3"/>
        <v/>
      </c>
      <c r="H162" s="41"/>
    </row>
    <row r="163" spans="2:8" ht="25.5">
      <c r="B163" s="50" t="s">
        <v>311</v>
      </c>
      <c r="C163" s="14" t="s">
        <v>2216</v>
      </c>
      <c r="D163" s="22" t="s">
        <v>1068</v>
      </c>
      <c r="E163" s="22"/>
      <c r="F163" s="38"/>
      <c r="G163" s="17">
        <f t="shared" si="3"/>
        <v>0</v>
      </c>
      <c r="H163" s="41"/>
    </row>
    <row r="164" spans="2:8">
      <c r="B164" s="50"/>
      <c r="C164" s="14"/>
      <c r="D164" s="22"/>
      <c r="E164" s="22"/>
      <c r="F164" s="38"/>
      <c r="G164" s="17" t="str">
        <f t="shared" si="3"/>
        <v/>
      </c>
      <c r="H164" s="41"/>
    </row>
    <row r="165" spans="2:8" ht="25.5">
      <c r="B165" s="50" t="s">
        <v>313</v>
      </c>
      <c r="C165" s="14" t="s">
        <v>2217</v>
      </c>
      <c r="D165" s="22" t="s">
        <v>1068</v>
      </c>
      <c r="E165" s="22"/>
      <c r="F165" s="38"/>
      <c r="G165" s="17">
        <f t="shared" si="3"/>
        <v>0</v>
      </c>
      <c r="H165" s="41"/>
    </row>
    <row r="166" spans="2:8">
      <c r="B166" s="50"/>
      <c r="C166" s="14"/>
      <c r="D166" s="22"/>
      <c r="E166" s="22"/>
      <c r="F166" s="38"/>
      <c r="G166" s="17" t="str">
        <f t="shared" si="3"/>
        <v/>
      </c>
      <c r="H166" s="41"/>
    </row>
    <row r="167" spans="2:8" ht="25.5">
      <c r="B167" s="50" t="s">
        <v>321</v>
      </c>
      <c r="C167" s="14" t="s">
        <v>2218</v>
      </c>
      <c r="D167" s="22" t="s">
        <v>381</v>
      </c>
      <c r="E167" s="22"/>
      <c r="F167" s="38"/>
      <c r="G167" s="17">
        <f t="shared" si="3"/>
        <v>0</v>
      </c>
      <c r="H167" s="41"/>
    </row>
    <row r="168" spans="2:8">
      <c r="B168" s="50"/>
      <c r="C168" s="14"/>
      <c r="D168" s="22"/>
      <c r="E168" s="22"/>
      <c r="F168" s="38"/>
      <c r="G168" s="17" t="str">
        <f t="shared" si="3"/>
        <v/>
      </c>
      <c r="H168" s="41"/>
    </row>
    <row r="169" spans="2:8">
      <c r="B169" s="50" t="s">
        <v>2219</v>
      </c>
      <c r="C169" s="14" t="s">
        <v>2220</v>
      </c>
      <c r="D169" s="22"/>
      <c r="E169" s="22"/>
      <c r="F169" s="38"/>
      <c r="G169" s="17" t="str">
        <f t="shared" si="3"/>
        <v/>
      </c>
      <c r="H169" s="41"/>
    </row>
    <row r="170" spans="2:8">
      <c r="B170" s="50"/>
      <c r="C170" s="14"/>
      <c r="D170" s="22"/>
      <c r="E170" s="22"/>
      <c r="F170" s="38"/>
      <c r="G170" s="17" t="str">
        <f t="shared" si="3"/>
        <v/>
      </c>
      <c r="H170" s="41"/>
    </row>
    <row r="171" spans="2:8">
      <c r="B171" s="50" t="s">
        <v>2221</v>
      </c>
      <c r="C171" s="14" t="s">
        <v>2222</v>
      </c>
      <c r="D171" s="22"/>
      <c r="E171" s="22"/>
      <c r="F171" s="38"/>
      <c r="G171" s="17" t="str">
        <f t="shared" si="3"/>
        <v/>
      </c>
      <c r="H171" s="41"/>
    </row>
    <row r="172" spans="2:8">
      <c r="B172" s="50"/>
      <c r="C172" s="14"/>
      <c r="D172" s="22"/>
      <c r="E172" s="22"/>
      <c r="F172" s="38"/>
      <c r="G172" s="17" t="str">
        <f t="shared" si="3"/>
        <v/>
      </c>
      <c r="H172" s="41"/>
    </row>
    <row r="173" spans="2:8" ht="14.25">
      <c r="B173" s="50" t="s">
        <v>311</v>
      </c>
      <c r="C173" s="14" t="s">
        <v>2223</v>
      </c>
      <c r="D173" s="22" t="s">
        <v>93</v>
      </c>
      <c r="E173" s="22"/>
      <c r="F173" s="38"/>
      <c r="G173" s="17">
        <f t="shared" ref="G173:G197" si="4">IF(D173="","",E173*F173)</f>
        <v>0</v>
      </c>
      <c r="H173" s="41"/>
    </row>
    <row r="174" spans="2:8">
      <c r="B174" s="50"/>
      <c r="C174" s="14"/>
      <c r="D174" s="22"/>
      <c r="E174" s="22"/>
      <c r="F174" s="38"/>
      <c r="G174" s="17" t="str">
        <f t="shared" si="4"/>
        <v/>
      </c>
      <c r="H174" s="41"/>
    </row>
    <row r="175" spans="2:8" ht="14.25">
      <c r="B175" s="50" t="s">
        <v>313</v>
      </c>
      <c r="C175" s="14" t="s">
        <v>2224</v>
      </c>
      <c r="D175" s="22" t="s">
        <v>93</v>
      </c>
      <c r="E175" s="22"/>
      <c r="F175" s="38"/>
      <c r="G175" s="17">
        <f t="shared" si="4"/>
        <v>0</v>
      </c>
      <c r="H175" s="41"/>
    </row>
    <row r="176" spans="2:8">
      <c r="B176" s="50"/>
      <c r="C176" s="14"/>
      <c r="D176" s="22"/>
      <c r="E176" s="22"/>
      <c r="F176" s="38"/>
      <c r="G176" s="17" t="str">
        <f t="shared" si="4"/>
        <v/>
      </c>
      <c r="H176" s="41"/>
    </row>
    <row r="177" spans="2:8">
      <c r="B177" s="50" t="s">
        <v>2225</v>
      </c>
      <c r="C177" s="14" t="s">
        <v>2226</v>
      </c>
      <c r="D177" s="22"/>
      <c r="E177" s="22"/>
      <c r="F177" s="38"/>
      <c r="G177" s="17" t="str">
        <f t="shared" si="4"/>
        <v/>
      </c>
      <c r="H177" s="41"/>
    </row>
    <row r="178" spans="2:8">
      <c r="B178" s="50"/>
      <c r="C178" s="14"/>
      <c r="D178" s="22"/>
      <c r="E178" s="22"/>
      <c r="F178" s="38"/>
      <c r="G178" s="17" t="str">
        <f t="shared" si="4"/>
        <v/>
      </c>
      <c r="H178" s="41"/>
    </row>
    <row r="179" spans="2:8" ht="14.25">
      <c r="B179" s="50" t="s">
        <v>311</v>
      </c>
      <c r="C179" s="14" t="s">
        <v>2223</v>
      </c>
      <c r="D179" s="22" t="s">
        <v>93</v>
      </c>
      <c r="E179" s="22"/>
      <c r="F179" s="38"/>
      <c r="G179" s="17">
        <f t="shared" si="4"/>
        <v>0</v>
      </c>
      <c r="H179" s="41"/>
    </row>
    <row r="180" spans="2:8">
      <c r="B180" s="50"/>
      <c r="C180" s="14"/>
      <c r="D180" s="22"/>
      <c r="E180" s="22"/>
      <c r="F180" s="38"/>
      <c r="G180" s="17" t="str">
        <f t="shared" si="4"/>
        <v/>
      </c>
      <c r="H180" s="41"/>
    </row>
    <row r="181" spans="2:8" ht="14.25">
      <c r="B181" s="50" t="s">
        <v>313</v>
      </c>
      <c r="C181" s="14" t="s">
        <v>2224</v>
      </c>
      <c r="D181" s="22" t="s">
        <v>93</v>
      </c>
      <c r="E181" s="22"/>
      <c r="F181" s="38"/>
      <c r="G181" s="17">
        <f t="shared" si="4"/>
        <v>0</v>
      </c>
      <c r="H181" s="41"/>
    </row>
    <row r="182" spans="2:8">
      <c r="B182" s="50"/>
      <c r="C182" s="14"/>
      <c r="D182" s="22"/>
      <c r="E182" s="22"/>
      <c r="F182" s="38"/>
      <c r="G182" s="17" t="str">
        <f t="shared" si="4"/>
        <v/>
      </c>
      <c r="H182" s="41"/>
    </row>
    <row r="183" spans="2:8">
      <c r="B183" s="50" t="s">
        <v>2227</v>
      </c>
      <c r="C183" s="14" t="s">
        <v>2228</v>
      </c>
      <c r="D183" s="22"/>
      <c r="E183" s="22"/>
      <c r="F183" s="38"/>
      <c r="G183" s="17" t="str">
        <f t="shared" si="4"/>
        <v/>
      </c>
      <c r="H183" s="41"/>
    </row>
    <row r="184" spans="2:8">
      <c r="B184" s="50"/>
      <c r="C184" s="14"/>
      <c r="D184" s="22"/>
      <c r="E184" s="22"/>
      <c r="F184" s="38"/>
      <c r="G184" s="17" t="str">
        <f t="shared" si="4"/>
        <v/>
      </c>
      <c r="H184" s="41"/>
    </row>
    <row r="185" spans="2:8" ht="14.25">
      <c r="B185" s="50" t="s">
        <v>311</v>
      </c>
      <c r="C185" s="14" t="s">
        <v>2223</v>
      </c>
      <c r="D185" s="22" t="s">
        <v>93</v>
      </c>
      <c r="E185" s="22"/>
      <c r="F185" s="38"/>
      <c r="G185" s="17">
        <f t="shared" si="4"/>
        <v>0</v>
      </c>
      <c r="H185" s="41"/>
    </row>
    <row r="186" spans="2:8">
      <c r="B186" s="50"/>
      <c r="C186" s="14"/>
      <c r="D186" s="22"/>
      <c r="E186" s="22"/>
      <c r="F186" s="38"/>
      <c r="G186" s="17" t="str">
        <f t="shared" si="4"/>
        <v/>
      </c>
      <c r="H186" s="41"/>
    </row>
    <row r="187" spans="2:8" ht="14.25">
      <c r="B187" s="50" t="s">
        <v>313</v>
      </c>
      <c r="C187" s="14" t="s">
        <v>2224</v>
      </c>
      <c r="D187" s="22" t="s">
        <v>93</v>
      </c>
      <c r="E187" s="22"/>
      <c r="F187" s="38"/>
      <c r="G187" s="17">
        <f t="shared" si="4"/>
        <v>0</v>
      </c>
      <c r="H187" s="41"/>
    </row>
    <row r="188" spans="2:8">
      <c r="B188" s="50"/>
      <c r="C188" s="14"/>
      <c r="D188" s="22"/>
      <c r="E188" s="22"/>
      <c r="F188" s="38"/>
      <c r="G188" s="17" t="str">
        <f t="shared" si="4"/>
        <v/>
      </c>
      <c r="H188" s="41"/>
    </row>
    <row r="189" spans="2:8">
      <c r="B189" s="50" t="s">
        <v>2229</v>
      </c>
      <c r="C189" s="14" t="s">
        <v>2230</v>
      </c>
      <c r="D189" s="22"/>
      <c r="E189" s="22"/>
      <c r="F189" s="38"/>
      <c r="G189" s="17" t="str">
        <f t="shared" si="4"/>
        <v/>
      </c>
      <c r="H189" s="41"/>
    </row>
    <row r="190" spans="2:8">
      <c r="B190" s="50"/>
      <c r="C190" s="14"/>
      <c r="D190" s="22"/>
      <c r="E190" s="22"/>
      <c r="F190" s="38"/>
      <c r="G190" s="17" t="str">
        <f t="shared" si="4"/>
        <v/>
      </c>
      <c r="H190" s="41"/>
    </row>
    <row r="191" spans="2:8" ht="14.25">
      <c r="B191" s="50" t="s">
        <v>311</v>
      </c>
      <c r="C191" s="14" t="s">
        <v>2231</v>
      </c>
      <c r="D191" s="22" t="s">
        <v>93</v>
      </c>
      <c r="E191" s="22"/>
      <c r="F191" s="38"/>
      <c r="G191" s="17">
        <f t="shared" si="4"/>
        <v>0</v>
      </c>
      <c r="H191" s="41"/>
    </row>
    <row r="192" spans="2:8">
      <c r="B192" s="50"/>
      <c r="C192" s="14"/>
      <c r="D192" s="22"/>
      <c r="E192" s="22"/>
      <c r="F192" s="38"/>
      <c r="G192" s="17" t="str">
        <f t="shared" si="4"/>
        <v/>
      </c>
      <c r="H192" s="41"/>
    </row>
    <row r="193" spans="2:8" ht="14.25">
      <c r="B193" s="50" t="s">
        <v>313</v>
      </c>
      <c r="C193" s="14" t="s">
        <v>2232</v>
      </c>
      <c r="D193" s="22" t="s">
        <v>93</v>
      </c>
      <c r="E193" s="22"/>
      <c r="F193" s="38"/>
      <c r="G193" s="17">
        <f t="shared" si="4"/>
        <v>0</v>
      </c>
      <c r="H193" s="41"/>
    </row>
    <row r="194" spans="2:8">
      <c r="B194" s="50"/>
      <c r="C194" s="14"/>
      <c r="D194" s="22"/>
      <c r="E194" s="22"/>
      <c r="F194" s="38"/>
      <c r="G194" s="17" t="str">
        <f t="shared" si="4"/>
        <v/>
      </c>
      <c r="H194" s="41"/>
    </row>
    <row r="195" spans="2:8">
      <c r="B195" s="50"/>
      <c r="C195" s="14"/>
      <c r="D195" s="22"/>
      <c r="E195" s="22"/>
      <c r="F195" s="38"/>
      <c r="G195" s="17" t="str">
        <f t="shared" si="4"/>
        <v/>
      </c>
      <c r="H195" s="41"/>
    </row>
    <row r="196" spans="2:8">
      <c r="B196" s="50"/>
      <c r="C196" s="14"/>
      <c r="D196" s="22"/>
      <c r="E196" s="22"/>
      <c r="F196" s="38"/>
      <c r="G196" s="17" t="str">
        <f t="shared" si="4"/>
        <v/>
      </c>
      <c r="H196" s="41"/>
    </row>
    <row r="197" spans="2:8">
      <c r="B197" s="50"/>
      <c r="C197" s="14"/>
      <c r="D197" s="22"/>
      <c r="E197" s="22"/>
      <c r="F197" s="38"/>
      <c r="G197" s="17" t="str">
        <f t="shared" si="4"/>
        <v/>
      </c>
      <c r="H197" s="41"/>
    </row>
    <row r="198" spans="2:8" s="28" customFormat="1" ht="24.75" customHeight="1">
      <c r="B198" s="90" t="str">
        <f>$B$10</f>
        <v>PSC8.8</v>
      </c>
      <c r="C198" s="30" t="s">
        <v>94</v>
      </c>
      <c r="D198" s="31"/>
      <c r="E198" s="32"/>
      <c r="F198" s="31"/>
      <c r="G198" s="33">
        <f>SUM(G139:G197)</f>
        <v>0</v>
      </c>
      <c r="H198" s="34"/>
    </row>
  </sheetData>
  <mergeCells count="18">
    <mergeCell ref="E1:G1"/>
    <mergeCell ref="B5:F7"/>
    <mergeCell ref="G4:G7"/>
    <mergeCell ref="B4:F4"/>
    <mergeCell ref="B72:D72"/>
    <mergeCell ref="E72:G74"/>
    <mergeCell ref="B73:D73"/>
    <mergeCell ref="B74:D74"/>
    <mergeCell ref="B134:F134"/>
    <mergeCell ref="G134:G137"/>
    <mergeCell ref="B135:F137"/>
    <mergeCell ref="B75:F75"/>
    <mergeCell ref="G75:G78"/>
    <mergeCell ref="B76:F78"/>
    <mergeCell ref="B131:D131"/>
    <mergeCell ref="E131:G133"/>
    <mergeCell ref="B132:D132"/>
    <mergeCell ref="B133:D133"/>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C00000"/>
  </sheetPr>
  <dimension ref="B1:H76"/>
  <sheetViews>
    <sheetView view="pageBreakPreview" zoomScaleNormal="125" zoomScaleSheetLayoutView="100" zoomScalePageLayoutView="125" workbookViewId="0">
      <selection activeCell="D12" sqref="D12"/>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C8.9</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25" t="str">
        <f t="shared" ref="G9:G40" si="0">IF(D9="","",E9*F9)</f>
        <v/>
      </c>
      <c r="H9" s="18"/>
    </row>
    <row r="10" spans="2:8">
      <c r="B10" s="74" t="s">
        <v>2233</v>
      </c>
      <c r="C10" s="20" t="s">
        <v>2234</v>
      </c>
      <c r="D10" s="22"/>
      <c r="E10" s="22"/>
      <c r="F10" s="40"/>
      <c r="G10" s="25" t="str">
        <f t="shared" si="0"/>
        <v/>
      </c>
      <c r="H10" s="41"/>
    </row>
    <row r="11" spans="2:8">
      <c r="B11" s="50"/>
      <c r="C11" s="14"/>
      <c r="D11" s="22"/>
      <c r="E11" s="22"/>
      <c r="F11" s="40"/>
      <c r="G11" s="25" t="str">
        <f t="shared" si="0"/>
        <v/>
      </c>
      <c r="H11" s="41"/>
    </row>
    <row r="12" spans="2:8">
      <c r="B12" s="50" t="s">
        <v>2235</v>
      </c>
      <c r="C12" s="14" t="s">
        <v>2236</v>
      </c>
      <c r="D12" s="22"/>
      <c r="E12" s="22"/>
      <c r="F12" s="40"/>
      <c r="G12" s="25" t="str">
        <f t="shared" si="0"/>
        <v/>
      </c>
      <c r="H12" s="41"/>
    </row>
    <row r="13" spans="2:8">
      <c r="B13" s="50"/>
      <c r="C13" s="14"/>
      <c r="D13" s="22"/>
      <c r="E13" s="22"/>
      <c r="F13" s="40"/>
      <c r="G13" s="25" t="str">
        <f t="shared" si="0"/>
        <v/>
      </c>
      <c r="H13" s="41"/>
    </row>
    <row r="14" spans="2:8" ht="25.5">
      <c r="B14" s="50" t="s">
        <v>2237</v>
      </c>
      <c r="C14" s="14" t="s">
        <v>2238</v>
      </c>
      <c r="D14" s="22" t="s">
        <v>69</v>
      </c>
      <c r="E14" s="23"/>
      <c r="F14" s="24"/>
      <c r="G14" s="25">
        <f t="shared" si="0"/>
        <v>0</v>
      </c>
      <c r="H14" s="42"/>
    </row>
    <row r="15" spans="2:8">
      <c r="B15" s="50"/>
      <c r="C15" s="14"/>
      <c r="D15" s="22"/>
      <c r="E15" s="23"/>
      <c r="F15" s="24"/>
      <c r="G15" s="25" t="str">
        <f t="shared" si="0"/>
        <v/>
      </c>
      <c r="H15" s="42"/>
    </row>
    <row r="16" spans="2:8" ht="14.25">
      <c r="B16" s="50" t="s">
        <v>2239</v>
      </c>
      <c r="C16" s="14" t="s">
        <v>2240</v>
      </c>
      <c r="D16" s="22" t="s">
        <v>93</v>
      </c>
      <c r="E16" s="23"/>
      <c r="F16" s="24"/>
      <c r="G16" s="25">
        <f t="shared" si="0"/>
        <v>0</v>
      </c>
      <c r="H16" s="42"/>
    </row>
    <row r="17" spans="2:8">
      <c r="B17" s="50"/>
      <c r="C17" s="14"/>
      <c r="D17" s="22"/>
      <c r="E17" s="23"/>
      <c r="F17" s="24"/>
      <c r="G17" s="25" t="str">
        <f t="shared" si="0"/>
        <v/>
      </c>
      <c r="H17" s="42"/>
    </row>
    <row r="18" spans="2:8">
      <c r="B18" s="50" t="s">
        <v>2241</v>
      </c>
      <c r="C18" s="14" t="s">
        <v>2242</v>
      </c>
      <c r="D18" s="22"/>
      <c r="E18" s="23"/>
      <c r="F18" s="24"/>
      <c r="G18" s="25" t="str">
        <f t="shared" si="0"/>
        <v/>
      </c>
      <c r="H18" s="42"/>
    </row>
    <row r="19" spans="2:8">
      <c r="B19" s="50"/>
      <c r="C19" s="14"/>
      <c r="D19" s="22"/>
      <c r="E19" s="23"/>
      <c r="F19" s="24"/>
      <c r="G19" s="25" t="str">
        <f t="shared" si="0"/>
        <v/>
      </c>
      <c r="H19" s="42"/>
    </row>
    <row r="20" spans="2:8" ht="14.25">
      <c r="B20" s="50" t="s">
        <v>2243</v>
      </c>
      <c r="C20" s="14" t="s">
        <v>2244</v>
      </c>
      <c r="D20" s="22" t="s">
        <v>381</v>
      </c>
      <c r="E20" s="23"/>
      <c r="F20" s="40"/>
      <c r="G20" s="25">
        <f t="shared" si="0"/>
        <v>0</v>
      </c>
      <c r="H20" s="41"/>
    </row>
    <row r="21" spans="2:8">
      <c r="B21" s="50"/>
      <c r="C21" s="14"/>
      <c r="D21" s="22"/>
      <c r="E21" s="23"/>
      <c r="F21" s="40"/>
      <c r="G21" s="25" t="str">
        <f t="shared" si="0"/>
        <v/>
      </c>
      <c r="H21" s="41"/>
    </row>
    <row r="22" spans="2:8" ht="27">
      <c r="B22" s="50" t="s">
        <v>2245</v>
      </c>
      <c r="C22" s="14" t="s">
        <v>2246</v>
      </c>
      <c r="D22" s="22" t="s">
        <v>381</v>
      </c>
      <c r="E22" s="23"/>
      <c r="F22" s="43"/>
      <c r="G22" s="25">
        <f t="shared" si="0"/>
        <v>0</v>
      </c>
      <c r="H22" s="41"/>
    </row>
    <row r="23" spans="2:8">
      <c r="B23" s="50"/>
      <c r="C23" s="14"/>
      <c r="D23" s="22"/>
      <c r="E23" s="23"/>
      <c r="F23" s="40"/>
      <c r="G23" s="25" t="str">
        <f t="shared" si="0"/>
        <v/>
      </c>
      <c r="H23" s="44"/>
    </row>
    <row r="24" spans="2:8" ht="14.25">
      <c r="B24" s="50" t="s">
        <v>2247</v>
      </c>
      <c r="C24" s="14" t="s">
        <v>2248</v>
      </c>
      <c r="D24" s="22" t="s">
        <v>93</v>
      </c>
      <c r="E24" s="23"/>
      <c r="F24" s="45"/>
      <c r="G24" s="25">
        <f t="shared" si="0"/>
        <v>0</v>
      </c>
    </row>
    <row r="25" spans="2:8">
      <c r="B25" s="50"/>
      <c r="C25" s="14"/>
      <c r="D25" s="22"/>
      <c r="E25" s="23"/>
      <c r="F25" s="45"/>
      <c r="G25" s="25" t="str">
        <f t="shared" si="0"/>
        <v/>
      </c>
    </row>
    <row r="26" spans="2:8" ht="25.5">
      <c r="B26" s="50" t="s">
        <v>2249</v>
      </c>
      <c r="C26" s="14" t="s">
        <v>2250</v>
      </c>
      <c r="D26" s="22" t="s">
        <v>93</v>
      </c>
      <c r="E26" s="23"/>
      <c r="F26" s="38"/>
      <c r="G26" s="25">
        <f t="shared" si="0"/>
        <v>0</v>
      </c>
    </row>
    <row r="27" spans="2:8">
      <c r="B27" s="50"/>
      <c r="C27" s="14"/>
      <c r="D27" s="22"/>
      <c r="E27" s="23"/>
      <c r="F27" s="45"/>
      <c r="G27" s="25" t="str">
        <f t="shared" si="0"/>
        <v/>
      </c>
    </row>
    <row r="28" spans="2:8">
      <c r="B28" s="50" t="s">
        <v>2251</v>
      </c>
      <c r="C28" s="14" t="s">
        <v>2252</v>
      </c>
      <c r="D28" s="22"/>
      <c r="E28" s="23"/>
      <c r="F28" s="43"/>
      <c r="G28" s="25" t="str">
        <f t="shared" si="0"/>
        <v/>
      </c>
    </row>
    <row r="29" spans="2:8">
      <c r="B29" s="50"/>
      <c r="C29" s="14"/>
      <c r="D29" s="22"/>
      <c r="E29" s="23"/>
      <c r="F29" s="45"/>
      <c r="G29" s="25" t="str">
        <f t="shared" si="0"/>
        <v/>
      </c>
    </row>
    <row r="30" spans="2:8">
      <c r="B30" s="50" t="s">
        <v>2253</v>
      </c>
      <c r="C30" s="14" t="s">
        <v>2254</v>
      </c>
      <c r="D30" s="22" t="s">
        <v>69</v>
      </c>
      <c r="E30" s="23"/>
      <c r="F30" s="40"/>
      <c r="G30" s="25">
        <f t="shared" si="0"/>
        <v>0</v>
      </c>
      <c r="H30" s="41"/>
    </row>
    <row r="31" spans="2:8">
      <c r="B31" s="50"/>
      <c r="C31" s="14"/>
      <c r="D31" s="22"/>
      <c r="E31" s="23"/>
      <c r="F31" s="40"/>
      <c r="G31" s="25" t="str">
        <f t="shared" si="0"/>
        <v/>
      </c>
      <c r="H31" s="41"/>
    </row>
    <row r="32" spans="2:8" ht="14.25">
      <c r="B32" s="50" t="s">
        <v>2255</v>
      </c>
      <c r="C32" s="14" t="s">
        <v>2256</v>
      </c>
      <c r="D32" s="22" t="s">
        <v>93</v>
      </c>
      <c r="E32" s="23"/>
      <c r="F32" s="38"/>
      <c r="G32" s="25">
        <f t="shared" si="0"/>
        <v>0</v>
      </c>
      <c r="H32" s="42"/>
    </row>
    <row r="33" spans="2:8">
      <c r="B33" s="50"/>
      <c r="C33" s="14"/>
      <c r="D33" s="22"/>
      <c r="E33" s="26"/>
      <c r="F33" s="27"/>
      <c r="G33" s="25" t="str">
        <f t="shared" si="0"/>
        <v/>
      </c>
      <c r="H33" s="18"/>
    </row>
    <row r="34" spans="2:8" s="36" customFormat="1" ht="14.25">
      <c r="B34" s="50" t="s">
        <v>2257</v>
      </c>
      <c r="C34" s="14" t="s">
        <v>2258</v>
      </c>
      <c r="D34" s="22" t="s">
        <v>93</v>
      </c>
      <c r="E34" s="26"/>
      <c r="F34" s="27"/>
      <c r="G34" s="25">
        <f t="shared" si="0"/>
        <v>0</v>
      </c>
      <c r="H34" s="18"/>
    </row>
    <row r="35" spans="2:8">
      <c r="B35" s="50"/>
      <c r="C35" s="14"/>
      <c r="D35" s="22"/>
      <c r="E35" s="23"/>
      <c r="F35" s="38"/>
      <c r="G35" s="25" t="str">
        <f t="shared" si="0"/>
        <v/>
      </c>
      <c r="H35" s="42"/>
    </row>
    <row r="36" spans="2:8">
      <c r="B36" s="50"/>
      <c r="C36" s="14"/>
      <c r="D36" s="22"/>
      <c r="E36" s="23"/>
      <c r="F36" s="38"/>
      <c r="G36" s="25" t="str">
        <f t="shared" si="0"/>
        <v/>
      </c>
      <c r="H36" s="42"/>
    </row>
    <row r="37" spans="2:8">
      <c r="B37" s="50"/>
      <c r="C37" s="14"/>
      <c r="D37" s="22"/>
      <c r="E37" s="23"/>
      <c r="F37" s="47"/>
      <c r="G37" s="25" t="str">
        <f t="shared" si="0"/>
        <v/>
      </c>
      <c r="H37" s="41"/>
    </row>
    <row r="38" spans="2:8">
      <c r="B38" s="50"/>
      <c r="C38" s="14"/>
      <c r="D38" s="22"/>
      <c r="E38" s="23"/>
      <c r="F38" s="47"/>
      <c r="G38" s="25" t="str">
        <f t="shared" si="0"/>
        <v/>
      </c>
      <c r="H38" s="41"/>
    </row>
    <row r="39" spans="2:8">
      <c r="B39" s="50"/>
      <c r="C39" s="14"/>
      <c r="D39" s="22"/>
      <c r="E39" s="23"/>
      <c r="F39" s="43"/>
      <c r="G39" s="25" t="str">
        <f t="shared" si="0"/>
        <v/>
      </c>
      <c r="H39" s="41"/>
    </row>
    <row r="40" spans="2:8">
      <c r="B40" s="50"/>
      <c r="C40" s="14"/>
      <c r="D40" s="22"/>
      <c r="E40" s="23"/>
      <c r="F40" s="43"/>
      <c r="G40" s="25" t="str">
        <f t="shared" si="0"/>
        <v/>
      </c>
      <c r="H40" s="41"/>
    </row>
    <row r="41" spans="2:8">
      <c r="B41" s="50"/>
      <c r="C41" s="14"/>
      <c r="D41" s="22"/>
      <c r="E41" s="22"/>
      <c r="F41" s="40"/>
      <c r="G41" s="25" t="str">
        <f t="shared" ref="G41:G72" si="1">IF(D41="","",E41*F41)</f>
        <v/>
      </c>
      <c r="H41" s="41"/>
    </row>
    <row r="42" spans="2:8">
      <c r="B42" s="50"/>
      <c r="C42" s="14"/>
      <c r="D42" s="22"/>
      <c r="E42" s="22"/>
      <c r="F42" s="40"/>
      <c r="G42" s="25" t="str">
        <f t="shared" si="1"/>
        <v/>
      </c>
      <c r="H42" s="41"/>
    </row>
    <row r="43" spans="2:8">
      <c r="B43" s="50"/>
      <c r="C43" s="14"/>
      <c r="D43" s="22"/>
      <c r="E43" s="22"/>
      <c r="F43" s="38"/>
      <c r="G43" s="25" t="str">
        <f t="shared" si="1"/>
        <v/>
      </c>
      <c r="H43" s="41"/>
    </row>
    <row r="44" spans="2:8">
      <c r="B44" s="50"/>
      <c r="C44" s="14"/>
      <c r="D44" s="22"/>
      <c r="E44" s="22"/>
      <c r="F44" s="38"/>
      <c r="G44" s="25" t="str">
        <f t="shared" si="1"/>
        <v/>
      </c>
      <c r="H44" s="41"/>
    </row>
    <row r="45" spans="2:8">
      <c r="B45" s="50"/>
      <c r="C45" s="14"/>
      <c r="D45" s="22"/>
      <c r="E45" s="22"/>
      <c r="F45" s="38"/>
      <c r="G45" s="25" t="str">
        <f t="shared" si="1"/>
        <v/>
      </c>
      <c r="H45" s="41"/>
    </row>
    <row r="46" spans="2:8">
      <c r="B46" s="50"/>
      <c r="C46" s="14"/>
      <c r="D46" s="22"/>
      <c r="E46" s="22"/>
      <c r="F46" s="38"/>
      <c r="G46" s="25" t="str">
        <f t="shared" si="1"/>
        <v/>
      </c>
      <c r="H46" s="41"/>
    </row>
    <row r="47" spans="2:8">
      <c r="B47" s="50"/>
      <c r="C47" s="14"/>
      <c r="D47" s="22"/>
      <c r="E47" s="22"/>
      <c r="F47" s="38"/>
      <c r="G47" s="25" t="str">
        <f t="shared" si="1"/>
        <v/>
      </c>
      <c r="H47" s="41"/>
    </row>
    <row r="48" spans="2:8">
      <c r="B48" s="50"/>
      <c r="C48" s="14"/>
      <c r="D48" s="22"/>
      <c r="E48" s="22"/>
      <c r="F48" s="38"/>
      <c r="G48" s="25" t="str">
        <f t="shared" si="1"/>
        <v/>
      </c>
      <c r="H48" s="41"/>
    </row>
    <row r="49" spans="2:8">
      <c r="B49" s="50"/>
      <c r="C49" s="14"/>
      <c r="D49" s="22"/>
      <c r="E49" s="22"/>
      <c r="F49" s="38"/>
      <c r="G49" s="25" t="str">
        <f t="shared" si="1"/>
        <v/>
      </c>
      <c r="H49" s="41"/>
    </row>
    <row r="50" spans="2:8">
      <c r="B50" s="50"/>
      <c r="C50" s="14"/>
      <c r="D50" s="22"/>
      <c r="E50" s="22"/>
      <c r="F50" s="38"/>
      <c r="G50" s="25" t="str">
        <f t="shared" si="1"/>
        <v/>
      </c>
      <c r="H50" s="41"/>
    </row>
    <row r="51" spans="2:8">
      <c r="B51" s="50"/>
      <c r="C51" s="14"/>
      <c r="D51" s="22"/>
      <c r="E51" s="22"/>
      <c r="F51" s="48"/>
      <c r="G51" s="25" t="str">
        <f t="shared" si="1"/>
        <v/>
      </c>
      <c r="H51" s="41"/>
    </row>
    <row r="52" spans="2:8">
      <c r="B52" s="89"/>
      <c r="C52" s="14"/>
      <c r="D52" s="22"/>
      <c r="E52" s="22"/>
      <c r="F52" s="48"/>
      <c r="G52" s="25" t="str">
        <f t="shared" si="1"/>
        <v/>
      </c>
      <c r="H52" s="41"/>
    </row>
    <row r="53" spans="2:8">
      <c r="B53" s="50"/>
      <c r="C53" s="14"/>
      <c r="D53" s="22"/>
      <c r="E53" s="22"/>
      <c r="F53" s="38"/>
      <c r="G53" s="25" t="str">
        <f t="shared" si="1"/>
        <v/>
      </c>
      <c r="H53" s="41"/>
    </row>
    <row r="54" spans="2:8">
      <c r="B54" s="50"/>
      <c r="C54" s="14"/>
      <c r="D54" s="22"/>
      <c r="E54" s="22"/>
      <c r="F54" s="38"/>
      <c r="G54" s="25" t="str">
        <f t="shared" si="1"/>
        <v/>
      </c>
      <c r="H54" s="41"/>
    </row>
    <row r="55" spans="2:8">
      <c r="B55" s="50"/>
      <c r="C55" s="14"/>
      <c r="D55" s="22"/>
      <c r="E55" s="22"/>
      <c r="F55" s="38"/>
      <c r="G55" s="25" t="str">
        <f t="shared" si="1"/>
        <v/>
      </c>
      <c r="H55" s="41"/>
    </row>
    <row r="56" spans="2:8">
      <c r="B56" s="50"/>
      <c r="C56" s="14"/>
      <c r="D56" s="22"/>
      <c r="E56" s="22"/>
      <c r="F56" s="38"/>
      <c r="G56" s="25" t="str">
        <f t="shared" si="1"/>
        <v/>
      </c>
      <c r="H56" s="41"/>
    </row>
    <row r="57" spans="2:8">
      <c r="B57" s="50"/>
      <c r="C57" s="14"/>
      <c r="D57" s="22"/>
      <c r="E57" s="22"/>
      <c r="F57" s="38"/>
      <c r="G57" s="25" t="str">
        <f t="shared" si="1"/>
        <v/>
      </c>
      <c r="H57" s="41"/>
    </row>
    <row r="58" spans="2:8">
      <c r="B58" s="50"/>
      <c r="C58" s="14"/>
      <c r="D58" s="22"/>
      <c r="E58" s="22"/>
      <c r="F58" s="38"/>
      <c r="G58" s="25" t="str">
        <f t="shared" si="1"/>
        <v/>
      </c>
      <c r="H58" s="41"/>
    </row>
    <row r="59" spans="2:8">
      <c r="B59" s="50"/>
      <c r="C59" s="14"/>
      <c r="D59" s="37"/>
      <c r="E59" s="37"/>
      <c r="F59" s="38"/>
      <c r="G59" s="25" t="str">
        <f t="shared" si="1"/>
        <v/>
      </c>
    </row>
    <row r="60" spans="2:8">
      <c r="B60" s="50"/>
      <c r="C60" s="14"/>
      <c r="D60" s="22"/>
      <c r="E60" s="22"/>
      <c r="F60" s="38"/>
      <c r="G60" s="25" t="str">
        <f t="shared" si="1"/>
        <v/>
      </c>
      <c r="H60" s="41"/>
    </row>
    <row r="61" spans="2:8">
      <c r="B61" s="50"/>
      <c r="C61" s="14"/>
      <c r="D61" s="37"/>
      <c r="E61" s="37"/>
      <c r="F61" s="38"/>
      <c r="G61" s="25" t="str">
        <f t="shared" si="1"/>
        <v/>
      </c>
      <c r="H61" s="49"/>
    </row>
    <row r="62" spans="2:8">
      <c r="B62" s="50"/>
      <c r="C62" s="148"/>
      <c r="D62" s="37"/>
      <c r="E62" s="37"/>
      <c r="F62" s="38"/>
      <c r="G62" s="25" t="str">
        <f t="shared" si="1"/>
        <v/>
      </c>
    </row>
    <row r="63" spans="2:8">
      <c r="B63" s="50"/>
      <c r="C63" s="14"/>
      <c r="D63" s="22"/>
      <c r="E63" s="22"/>
      <c r="F63" s="38"/>
      <c r="G63" s="25" t="str">
        <f t="shared" si="1"/>
        <v/>
      </c>
      <c r="H63" s="41"/>
    </row>
    <row r="64" spans="2:8">
      <c r="B64" s="50"/>
      <c r="C64" s="14"/>
      <c r="D64" s="22"/>
      <c r="E64" s="22"/>
      <c r="F64" s="38"/>
      <c r="G64" s="25" t="str">
        <f t="shared" si="1"/>
        <v/>
      </c>
      <c r="H64" s="41"/>
    </row>
    <row r="65" spans="2:8">
      <c r="B65" s="50"/>
      <c r="C65" s="14"/>
      <c r="D65" s="22"/>
      <c r="E65" s="22"/>
      <c r="F65" s="38"/>
      <c r="G65" s="25" t="str">
        <f t="shared" si="1"/>
        <v/>
      </c>
      <c r="H65" s="41"/>
    </row>
    <row r="66" spans="2:8">
      <c r="B66" s="50"/>
      <c r="C66" s="14"/>
      <c r="D66" s="22"/>
      <c r="E66" s="22"/>
      <c r="F66" s="38"/>
      <c r="G66" s="25" t="str">
        <f t="shared" si="1"/>
        <v/>
      </c>
      <c r="H66" s="41"/>
    </row>
    <row r="67" spans="2:8">
      <c r="B67" s="50"/>
      <c r="C67" s="14"/>
      <c r="D67" s="22"/>
      <c r="E67" s="22"/>
      <c r="F67" s="38"/>
      <c r="G67" s="25" t="str">
        <f t="shared" si="1"/>
        <v/>
      </c>
      <c r="H67" s="41"/>
    </row>
    <row r="68" spans="2:8">
      <c r="B68" s="50"/>
      <c r="C68" s="14"/>
      <c r="D68" s="22"/>
      <c r="E68" s="22"/>
      <c r="F68" s="38"/>
      <c r="G68" s="25" t="str">
        <f t="shared" si="1"/>
        <v/>
      </c>
      <c r="H68" s="41"/>
    </row>
    <row r="69" spans="2:8">
      <c r="B69" s="50"/>
      <c r="C69" s="14"/>
      <c r="D69" s="22"/>
      <c r="E69" s="22"/>
      <c r="F69" s="38"/>
      <c r="G69" s="25" t="str">
        <f t="shared" si="1"/>
        <v/>
      </c>
      <c r="H69" s="41"/>
    </row>
    <row r="70" spans="2:8">
      <c r="B70" s="50"/>
      <c r="C70" s="14"/>
      <c r="D70" s="22"/>
      <c r="E70" s="22"/>
      <c r="F70" s="38"/>
      <c r="G70" s="25" t="str">
        <f t="shared" si="1"/>
        <v/>
      </c>
      <c r="H70" s="41"/>
    </row>
    <row r="71" spans="2:8">
      <c r="B71" s="50"/>
      <c r="C71" s="14"/>
      <c r="D71" s="22"/>
      <c r="E71" s="22"/>
      <c r="F71" s="38"/>
      <c r="G71" s="25" t="str">
        <f t="shared" si="1"/>
        <v/>
      </c>
      <c r="H71" s="41"/>
    </row>
    <row r="72" spans="2:8">
      <c r="B72" s="50"/>
      <c r="C72" s="14"/>
      <c r="D72" s="22"/>
      <c r="E72" s="22"/>
      <c r="F72" s="38"/>
      <c r="G72" s="25" t="str">
        <f t="shared" si="1"/>
        <v/>
      </c>
      <c r="H72" s="41"/>
    </row>
    <row r="73" spans="2:8">
      <c r="B73" s="50"/>
      <c r="C73" s="14"/>
      <c r="D73" s="22"/>
      <c r="E73" s="22"/>
      <c r="F73" s="38"/>
      <c r="G73" s="25" t="str">
        <f>IF(D73="","",E73*F73)</f>
        <v/>
      </c>
      <c r="H73" s="41"/>
    </row>
    <row r="74" spans="2:8">
      <c r="B74" s="50"/>
      <c r="C74" s="14"/>
      <c r="D74" s="22"/>
      <c r="E74" s="22"/>
      <c r="F74" s="38"/>
      <c r="G74" s="25" t="str">
        <f>IF(D74="","",E74*F74)</f>
        <v/>
      </c>
      <c r="H74" s="41"/>
    </row>
    <row r="75" spans="2:8" s="28" customFormat="1" ht="24.75" customHeight="1">
      <c r="B75" s="90" t="str">
        <f>$B$10</f>
        <v>C8.9</v>
      </c>
      <c r="C75" s="30" t="s">
        <v>94</v>
      </c>
      <c r="D75" s="31"/>
      <c r="E75" s="32"/>
      <c r="F75" s="31"/>
      <c r="G75" s="33">
        <f>SUM(G9:G74)</f>
        <v>0</v>
      </c>
      <c r="H75" s="34"/>
    </row>
    <row r="76" spans="2:8">
      <c r="B76" s="91"/>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0">
    <tabColor rgb="FFC00000"/>
  </sheetPr>
  <dimension ref="B1:H388"/>
  <sheetViews>
    <sheetView view="pageBreakPreview" zoomScaleNormal="125" zoomScaleSheetLayoutView="100" zoomScalePageLayoutView="125" workbookViewId="0">
      <pane xSplit="4" ySplit="1" topLeftCell="F158" activePane="bottomRight" state="frozen"/>
      <selection pane="bottomRight" activeCell="D12" sqref="D12"/>
      <selection pane="bottomLeft" activeCell="D12" sqref="D12"/>
      <selection pane="topRight" activeCell="D12" sqref="D12"/>
    </sheetView>
  </sheetViews>
  <sheetFormatPr defaultColWidth="8.85546875" defaultRowHeight="12.75"/>
  <cols>
    <col min="1" max="1" width="0.85546875" style="1" customWidth="1"/>
    <col min="2" max="2" width="11.7109375" style="187"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9" t="str">
        <f>Client1</f>
        <v>Province of KwaZulu-Natal</v>
      </c>
      <c r="E1" s="672" t="str">
        <f>"Contract No. "&amp;ContractNo</f>
        <v>Contract No. ZNB02213/0000/00/HOD/INF/23/T</v>
      </c>
      <c r="F1" s="672"/>
      <c r="G1" s="672"/>
    </row>
    <row r="2" spans="2:8">
      <c r="B2" s="186" t="str">
        <f>Client2</f>
        <v>Department of Transport</v>
      </c>
    </row>
    <row r="3" spans="2:8">
      <c r="B3" s="4"/>
    </row>
    <row r="4" spans="2:8" ht="12.75" customHeight="1">
      <c r="B4" s="670" t="s">
        <v>148</v>
      </c>
      <c r="C4" s="671"/>
      <c r="D4" s="671"/>
      <c r="E4" s="671"/>
      <c r="F4" s="671"/>
      <c r="G4" s="678" t="str">
        <f>"CHAPTER "&amp;B10</f>
        <v>CHAPTER C10.1</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ht="25.5">
      <c r="B10" s="74" t="s">
        <v>2259</v>
      </c>
      <c r="C10" s="20" t="s">
        <v>2260</v>
      </c>
      <c r="D10" s="15"/>
      <c r="E10" s="15"/>
      <c r="F10" s="16"/>
      <c r="G10" s="17" t="str">
        <f t="shared" si="0"/>
        <v/>
      </c>
      <c r="H10" s="18"/>
    </row>
    <row r="11" spans="2:8">
      <c r="B11" s="50"/>
      <c r="C11" s="14"/>
      <c r="D11" s="15"/>
      <c r="E11" s="15"/>
      <c r="F11" s="16"/>
      <c r="G11" s="17" t="str">
        <f t="shared" si="0"/>
        <v/>
      </c>
      <c r="H11" s="18"/>
    </row>
    <row r="12" spans="2:8" ht="25.5">
      <c r="B12" s="62" t="s">
        <v>2261</v>
      </c>
      <c r="C12" s="14" t="s">
        <v>2262</v>
      </c>
      <c r="D12" s="15"/>
      <c r="E12" s="15"/>
      <c r="F12" s="16"/>
      <c r="G12" s="17" t="str">
        <f t="shared" si="0"/>
        <v/>
      </c>
      <c r="H12" s="18"/>
    </row>
    <row r="13" spans="2:8">
      <c r="B13" s="62"/>
      <c r="C13" s="14"/>
      <c r="D13" s="15"/>
      <c r="E13" s="15"/>
      <c r="F13" s="16"/>
      <c r="G13" s="17" t="str">
        <f t="shared" si="0"/>
        <v/>
      </c>
      <c r="H13" s="18"/>
    </row>
    <row r="14" spans="2:8">
      <c r="B14" s="50" t="s">
        <v>2263</v>
      </c>
      <c r="C14" s="14" t="s">
        <v>2264</v>
      </c>
      <c r="D14" s="22" t="s">
        <v>1021</v>
      </c>
      <c r="E14" s="23"/>
      <c r="F14" s="24"/>
      <c r="G14" s="17">
        <f t="shared" si="0"/>
        <v>0</v>
      </c>
      <c r="H14" s="61"/>
    </row>
    <row r="15" spans="2:8">
      <c r="B15" s="62"/>
      <c r="C15" s="14"/>
      <c r="D15" s="15"/>
      <c r="E15" s="26"/>
      <c r="F15" s="16"/>
      <c r="G15" s="17" t="str">
        <f t="shared" si="0"/>
        <v/>
      </c>
      <c r="H15" s="18"/>
    </row>
    <row r="16" spans="2:8">
      <c r="B16" s="50" t="s">
        <v>2265</v>
      </c>
      <c r="C16" s="14" t="s">
        <v>2266</v>
      </c>
      <c r="D16" s="22" t="s">
        <v>1021</v>
      </c>
      <c r="E16" s="26"/>
      <c r="F16" s="63"/>
      <c r="G16" s="17">
        <f t="shared" si="0"/>
        <v>0</v>
      </c>
      <c r="H16" s="18"/>
    </row>
    <row r="17" spans="2:8">
      <c r="B17" s="62"/>
      <c r="C17" s="14"/>
      <c r="D17" s="15"/>
      <c r="E17" s="26"/>
      <c r="F17" s="16"/>
      <c r="G17" s="17" t="str">
        <f t="shared" si="0"/>
        <v/>
      </c>
      <c r="H17" s="64"/>
    </row>
    <row r="18" spans="2:8">
      <c r="B18" s="50" t="s">
        <v>2267</v>
      </c>
      <c r="C18" s="148" t="s">
        <v>2268</v>
      </c>
      <c r="D18" s="22" t="s">
        <v>1021</v>
      </c>
      <c r="E18" s="26"/>
      <c r="F18" s="66"/>
      <c r="G18" s="17">
        <f t="shared" si="0"/>
        <v>0</v>
      </c>
      <c r="H18" s="67"/>
    </row>
    <row r="19" spans="2:8">
      <c r="B19" s="62"/>
      <c r="C19" s="780"/>
      <c r="D19" s="65"/>
      <c r="E19" s="26"/>
      <c r="F19" s="66"/>
      <c r="G19" s="17" t="str">
        <f t="shared" si="0"/>
        <v/>
      </c>
      <c r="H19" s="67"/>
    </row>
    <row r="20" spans="2:8">
      <c r="B20" s="50" t="s">
        <v>2269</v>
      </c>
      <c r="C20" s="14" t="s">
        <v>2270</v>
      </c>
      <c r="D20" s="22" t="s">
        <v>1021</v>
      </c>
      <c r="E20" s="26"/>
      <c r="F20" s="68"/>
      <c r="G20" s="17">
        <f t="shared" si="0"/>
        <v>0</v>
      </c>
      <c r="H20" s="67"/>
    </row>
    <row r="21" spans="2:8">
      <c r="B21" s="62"/>
      <c r="C21" s="780"/>
      <c r="D21" s="65"/>
      <c r="E21" s="26"/>
      <c r="F21" s="66"/>
      <c r="G21" s="17" t="str">
        <f t="shared" si="0"/>
        <v/>
      </c>
      <c r="H21" s="67"/>
    </row>
    <row r="22" spans="2:8">
      <c r="B22" s="62" t="s">
        <v>2271</v>
      </c>
      <c r="C22" s="14" t="s">
        <v>2272</v>
      </c>
      <c r="D22" s="22" t="s">
        <v>1021</v>
      </c>
      <c r="E22" s="26"/>
      <c r="F22" s="63"/>
      <c r="G22" s="17">
        <f t="shared" si="0"/>
        <v>0</v>
      </c>
      <c r="H22" s="67"/>
    </row>
    <row r="23" spans="2:8">
      <c r="B23" s="62"/>
      <c r="C23" s="780"/>
      <c r="D23" s="65"/>
      <c r="E23" s="26"/>
      <c r="F23" s="66"/>
      <c r="G23" s="17" t="str">
        <f t="shared" si="0"/>
        <v/>
      </c>
      <c r="H23" s="67"/>
    </row>
    <row r="24" spans="2:8" ht="51">
      <c r="B24" s="50" t="s">
        <v>2273</v>
      </c>
      <c r="C24" s="14" t="s">
        <v>2274</v>
      </c>
      <c r="D24" s="22" t="s">
        <v>109</v>
      </c>
      <c r="E24" s="26"/>
      <c r="F24" s="16"/>
      <c r="G24" s="17">
        <f t="shared" si="0"/>
        <v>0</v>
      </c>
      <c r="H24" s="18"/>
    </row>
    <row r="25" spans="2:8">
      <c r="B25" s="62"/>
      <c r="C25" s="14"/>
      <c r="D25" s="15"/>
      <c r="E25" s="26"/>
      <c r="F25" s="16"/>
      <c r="G25" s="17" t="str">
        <f t="shared" si="0"/>
        <v/>
      </c>
      <c r="H25" s="18"/>
    </row>
    <row r="26" spans="2:8">
      <c r="B26" s="50" t="s">
        <v>2275</v>
      </c>
      <c r="C26" s="14" t="s">
        <v>2264</v>
      </c>
      <c r="D26" s="22" t="s">
        <v>1021</v>
      </c>
      <c r="E26" s="26"/>
      <c r="F26" s="68"/>
      <c r="G26" s="17">
        <f t="shared" si="0"/>
        <v>0</v>
      </c>
      <c r="H26" s="61"/>
    </row>
    <row r="27" spans="2:8">
      <c r="B27" s="62"/>
      <c r="C27" s="14"/>
      <c r="D27" s="15"/>
      <c r="E27" s="26"/>
      <c r="F27" s="68"/>
      <c r="G27" s="17" t="str">
        <f t="shared" si="0"/>
        <v/>
      </c>
      <c r="H27" s="18"/>
    </row>
    <row r="28" spans="2:8">
      <c r="B28" s="50" t="s">
        <v>2276</v>
      </c>
      <c r="C28" s="14" t="s">
        <v>2266</v>
      </c>
      <c r="D28" s="22" t="s">
        <v>1021</v>
      </c>
      <c r="E28" s="26"/>
      <c r="F28" s="63"/>
      <c r="G28" s="17">
        <f t="shared" si="0"/>
        <v>0</v>
      </c>
      <c r="H28" s="18"/>
    </row>
    <row r="29" spans="2:8">
      <c r="B29" s="62"/>
      <c r="C29" s="14"/>
      <c r="D29" s="15"/>
      <c r="E29" s="26"/>
      <c r="F29" s="27"/>
      <c r="G29" s="17" t="str">
        <f t="shared" si="0"/>
        <v/>
      </c>
      <c r="H29" s="18"/>
    </row>
    <row r="30" spans="2:8" ht="12" customHeight="1">
      <c r="B30" s="50" t="s">
        <v>2277</v>
      </c>
      <c r="C30" s="14" t="s">
        <v>2268</v>
      </c>
      <c r="D30" s="22" t="s">
        <v>1021</v>
      </c>
      <c r="E30" s="26"/>
      <c r="F30" s="27"/>
      <c r="G30" s="17">
        <f t="shared" si="0"/>
        <v>0</v>
      </c>
      <c r="H30" s="18"/>
    </row>
    <row r="31" spans="2:8">
      <c r="B31" s="62"/>
      <c r="C31" s="14"/>
      <c r="D31" s="15"/>
      <c r="E31" s="26"/>
      <c r="F31" s="27"/>
      <c r="G31" s="17" t="str">
        <f t="shared" si="0"/>
        <v/>
      </c>
      <c r="H31" s="18"/>
    </row>
    <row r="32" spans="2:8">
      <c r="B32" s="50" t="s">
        <v>2278</v>
      </c>
      <c r="C32" s="14" t="s">
        <v>2270</v>
      </c>
      <c r="D32" s="22" t="s">
        <v>1021</v>
      </c>
      <c r="E32" s="26"/>
      <c r="F32" s="68"/>
      <c r="G32" s="17">
        <f t="shared" si="0"/>
        <v>0</v>
      </c>
      <c r="H32" s="61"/>
    </row>
    <row r="33" spans="2:8">
      <c r="B33" s="62"/>
      <c r="C33" s="14"/>
      <c r="D33" s="15"/>
      <c r="E33" s="26"/>
      <c r="F33" s="27"/>
      <c r="G33" s="17" t="str">
        <f t="shared" si="0"/>
        <v/>
      </c>
      <c r="H33" s="18"/>
    </row>
    <row r="34" spans="2:8">
      <c r="B34" s="50" t="s">
        <v>2279</v>
      </c>
      <c r="C34" s="14" t="s">
        <v>2272</v>
      </c>
      <c r="D34" s="22" t="s">
        <v>1021</v>
      </c>
      <c r="E34" s="26"/>
      <c r="F34" s="63"/>
      <c r="G34" s="17">
        <f t="shared" si="0"/>
        <v>0</v>
      </c>
      <c r="H34" s="18"/>
    </row>
    <row r="35" spans="2:8">
      <c r="B35" s="62"/>
      <c r="C35" s="14"/>
      <c r="D35" s="15"/>
      <c r="E35" s="15"/>
      <c r="F35" s="16"/>
      <c r="G35" s="17" t="str">
        <f t="shared" si="0"/>
        <v/>
      </c>
      <c r="H35" s="18"/>
    </row>
    <row r="36" spans="2:8" ht="25.5">
      <c r="B36" s="50" t="s">
        <v>2280</v>
      </c>
      <c r="C36" s="14" t="s">
        <v>2281</v>
      </c>
      <c r="D36" s="15"/>
      <c r="E36" s="15"/>
      <c r="F36" s="68"/>
      <c r="G36" s="17" t="str">
        <f t="shared" si="0"/>
        <v/>
      </c>
      <c r="H36" s="18"/>
    </row>
    <row r="37" spans="2:8">
      <c r="B37" s="62"/>
      <c r="C37" s="14"/>
      <c r="D37" s="15"/>
      <c r="E37" s="15"/>
      <c r="F37" s="68"/>
      <c r="G37" s="17" t="str">
        <f t="shared" si="0"/>
        <v/>
      </c>
      <c r="H37" s="18"/>
    </row>
    <row r="38" spans="2:8" ht="38.25">
      <c r="B38" s="50" t="s">
        <v>2282</v>
      </c>
      <c r="C38" s="14" t="s">
        <v>2283</v>
      </c>
      <c r="D38" s="22" t="s">
        <v>1021</v>
      </c>
      <c r="E38" s="15"/>
      <c r="F38" s="68"/>
      <c r="G38" s="17">
        <f t="shared" si="0"/>
        <v>0</v>
      </c>
      <c r="H38" s="18"/>
    </row>
    <row r="39" spans="2:8">
      <c r="B39" s="62"/>
      <c r="C39" s="14"/>
      <c r="D39" s="15"/>
      <c r="E39" s="15"/>
      <c r="F39" s="68"/>
      <c r="G39" s="17" t="str">
        <f t="shared" si="0"/>
        <v/>
      </c>
      <c r="H39" s="18"/>
    </row>
    <row r="40" spans="2:8" ht="38.25">
      <c r="B40" s="50" t="s">
        <v>2284</v>
      </c>
      <c r="C40" s="14" t="s">
        <v>2285</v>
      </c>
      <c r="D40" s="22" t="s">
        <v>1021</v>
      </c>
      <c r="E40" s="15"/>
      <c r="F40" s="71"/>
      <c r="G40" s="17">
        <f t="shared" si="0"/>
        <v>0</v>
      </c>
      <c r="H40" s="18"/>
    </row>
    <row r="41" spans="2:8">
      <c r="B41" s="62"/>
      <c r="C41" s="14"/>
      <c r="D41" s="15"/>
      <c r="E41" s="15"/>
      <c r="F41" s="68"/>
      <c r="G41" s="17" t="str">
        <f t="shared" ref="G41:G58" si="1">IF(D41="","",E41*F41)</f>
        <v/>
      </c>
      <c r="H41" s="18"/>
    </row>
    <row r="42" spans="2:8" ht="38.25">
      <c r="B42" s="50" t="s">
        <v>2286</v>
      </c>
      <c r="C42" s="14" t="s">
        <v>2287</v>
      </c>
      <c r="D42" s="22" t="s">
        <v>1021</v>
      </c>
      <c r="E42" s="15"/>
      <c r="F42" s="68"/>
      <c r="G42" s="17">
        <f t="shared" si="1"/>
        <v>0</v>
      </c>
      <c r="H42" s="18"/>
    </row>
    <row r="43" spans="2:8">
      <c r="B43" s="62"/>
      <c r="C43" s="14"/>
      <c r="D43" s="15"/>
      <c r="E43" s="15"/>
      <c r="F43" s="68"/>
      <c r="G43" s="17" t="str">
        <f t="shared" si="1"/>
        <v/>
      </c>
      <c r="H43" s="18"/>
    </row>
    <row r="44" spans="2:8" ht="38.25">
      <c r="B44" s="50" t="s">
        <v>2288</v>
      </c>
      <c r="C44" s="14" t="s">
        <v>2289</v>
      </c>
      <c r="D44" s="65"/>
      <c r="E44" s="65"/>
      <c r="F44" s="68"/>
      <c r="G44" s="17" t="str">
        <f t="shared" si="1"/>
        <v/>
      </c>
      <c r="H44" s="67"/>
    </row>
    <row r="45" spans="2:8">
      <c r="B45" s="62"/>
      <c r="C45" s="14"/>
      <c r="D45" s="15"/>
      <c r="E45" s="15"/>
      <c r="F45" s="68"/>
      <c r="G45" s="17" t="str">
        <f t="shared" si="1"/>
        <v/>
      </c>
      <c r="H45" s="18"/>
    </row>
    <row r="46" spans="2:8" ht="38.25">
      <c r="B46" s="50" t="s">
        <v>2290</v>
      </c>
      <c r="C46" s="148" t="s">
        <v>2291</v>
      </c>
      <c r="D46" s="22" t="s">
        <v>1021</v>
      </c>
      <c r="E46" s="65"/>
      <c r="F46" s="68"/>
      <c r="G46" s="17">
        <f t="shared" si="1"/>
        <v>0</v>
      </c>
      <c r="H46" s="72"/>
    </row>
    <row r="47" spans="2:8">
      <c r="B47" s="62"/>
      <c r="C47" s="780"/>
      <c r="D47" s="65"/>
      <c r="E47" s="65"/>
      <c r="F47" s="68"/>
      <c r="G47" s="17" t="str">
        <f t="shared" si="1"/>
        <v/>
      </c>
      <c r="H47" s="67"/>
    </row>
    <row r="48" spans="2:8">
      <c r="B48" s="62" t="s">
        <v>2292</v>
      </c>
      <c r="C48" s="14" t="s">
        <v>2293</v>
      </c>
      <c r="D48" s="65"/>
      <c r="E48" s="15"/>
      <c r="F48" s="68"/>
      <c r="G48" s="17" t="str">
        <f t="shared" si="1"/>
        <v/>
      </c>
      <c r="H48" s="18"/>
    </row>
    <row r="49" spans="2:8">
      <c r="B49" s="62"/>
      <c r="C49" s="14"/>
      <c r="D49" s="15"/>
      <c r="E49" s="15"/>
      <c r="F49" s="68"/>
      <c r="G49" s="17" t="str">
        <f t="shared" si="1"/>
        <v/>
      </c>
      <c r="H49" s="18"/>
    </row>
    <row r="50" spans="2:8" ht="12" customHeight="1">
      <c r="B50" s="92" t="s">
        <v>2294</v>
      </c>
      <c r="C50" s="14" t="s">
        <v>2295</v>
      </c>
      <c r="D50" s="65" t="s">
        <v>1036</v>
      </c>
      <c r="E50" s="15"/>
      <c r="F50" s="68"/>
      <c r="G50" s="17">
        <f t="shared" si="1"/>
        <v>0</v>
      </c>
      <c r="H50" s="18"/>
    </row>
    <row r="51" spans="2:8">
      <c r="B51" s="62"/>
      <c r="C51" s="14"/>
      <c r="D51" s="15"/>
      <c r="E51" s="15"/>
      <c r="F51" s="68"/>
      <c r="G51" s="17" t="str">
        <f t="shared" si="1"/>
        <v/>
      </c>
      <c r="H51" s="18"/>
    </row>
    <row r="52" spans="2:8" ht="25.5">
      <c r="B52" s="62" t="s">
        <v>2296</v>
      </c>
      <c r="C52" s="14" t="s">
        <v>2297</v>
      </c>
      <c r="D52" s="65" t="s">
        <v>2298</v>
      </c>
      <c r="E52" s="15"/>
      <c r="F52" s="16"/>
      <c r="G52" s="17">
        <f t="shared" si="1"/>
        <v>0</v>
      </c>
      <c r="H52" s="18"/>
    </row>
    <row r="53" spans="2:8">
      <c r="B53" s="50"/>
      <c r="C53" s="14"/>
      <c r="D53" s="15"/>
      <c r="E53" s="15"/>
      <c r="F53" s="16"/>
      <c r="G53" s="17" t="str">
        <f t="shared" si="1"/>
        <v/>
      </c>
    </row>
    <row r="54" spans="2:8">
      <c r="B54" s="50" t="s">
        <v>2299</v>
      </c>
      <c r="C54" s="148" t="s">
        <v>2300</v>
      </c>
      <c r="D54" s="15" t="s">
        <v>1068</v>
      </c>
      <c r="E54" s="15"/>
      <c r="F54" s="16"/>
      <c r="G54" s="17">
        <f t="shared" si="1"/>
        <v>0</v>
      </c>
    </row>
    <row r="55" spans="2:8">
      <c r="B55" s="50"/>
      <c r="C55" s="14"/>
      <c r="D55" s="15"/>
      <c r="E55" s="15"/>
      <c r="F55" s="16"/>
      <c r="G55" s="17" t="str">
        <f t="shared" si="1"/>
        <v/>
      </c>
    </row>
    <row r="56" spans="2:8" ht="25.5">
      <c r="B56" s="62" t="s">
        <v>2301</v>
      </c>
      <c r="C56" s="14" t="s">
        <v>2302</v>
      </c>
      <c r="D56" s="22"/>
      <c r="E56" s="15"/>
      <c r="F56" s="16"/>
      <c r="G56" s="17" t="str">
        <f t="shared" si="1"/>
        <v/>
      </c>
    </row>
    <row r="57" spans="2:8">
      <c r="B57" s="62"/>
      <c r="C57" s="14"/>
      <c r="D57" s="15"/>
      <c r="E57" s="15"/>
      <c r="F57" s="16"/>
      <c r="G57" s="17" t="str">
        <f t="shared" si="1"/>
        <v/>
      </c>
    </row>
    <row r="58" spans="2:8" ht="25.5">
      <c r="B58" s="92" t="s">
        <v>2303</v>
      </c>
      <c r="C58" s="14" t="s">
        <v>2304</v>
      </c>
      <c r="D58" s="22" t="s">
        <v>1021</v>
      </c>
      <c r="E58" s="23"/>
      <c r="F58" s="24"/>
      <c r="G58" s="17">
        <f t="shared" si="1"/>
        <v>0</v>
      </c>
    </row>
    <row r="59" spans="2:8">
      <c r="B59" s="92"/>
      <c r="C59" s="14"/>
      <c r="D59" s="22"/>
      <c r="E59" s="23"/>
      <c r="F59" s="24"/>
      <c r="G59" s="17"/>
    </row>
    <row r="60" spans="2:8">
      <c r="B60" s="92"/>
      <c r="C60" s="14"/>
      <c r="D60" s="22"/>
      <c r="E60" s="23"/>
      <c r="F60" s="24"/>
      <c r="G60" s="17"/>
    </row>
    <row r="61" spans="2:8">
      <c r="B61" s="92"/>
      <c r="C61" s="14"/>
      <c r="D61" s="22"/>
      <c r="E61" s="23"/>
      <c r="F61" s="24"/>
      <c r="G61" s="17"/>
    </row>
    <row r="62" spans="2:8">
      <c r="B62" s="92"/>
      <c r="C62" s="14"/>
      <c r="D62" s="22"/>
      <c r="E62" s="23"/>
      <c r="F62" s="24"/>
      <c r="G62" s="17"/>
    </row>
    <row r="63" spans="2:8">
      <c r="B63" s="92"/>
      <c r="C63" s="14"/>
      <c r="D63" s="22"/>
      <c r="E63" s="23"/>
      <c r="F63" s="24"/>
      <c r="G63" s="17"/>
    </row>
    <row r="64" spans="2:8">
      <c r="B64" s="92"/>
      <c r="C64" s="14"/>
      <c r="D64" s="22"/>
      <c r="E64" s="23"/>
      <c r="F64" s="24"/>
      <c r="G64" s="17"/>
    </row>
    <row r="65" spans="2:8">
      <c r="B65" s="62"/>
      <c r="C65" s="14"/>
      <c r="D65" s="15"/>
      <c r="E65" s="26"/>
      <c r="F65" s="16"/>
      <c r="G65" s="17" t="str">
        <f>IF(D65="","",E65*F65)</f>
        <v/>
      </c>
    </row>
    <row r="66" spans="2:8" s="28" customFormat="1" ht="19.5" customHeight="1">
      <c r="B66" s="151" t="str">
        <f>$B$10</f>
        <v>C10.1</v>
      </c>
      <c r="C66" s="30" t="s">
        <v>80</v>
      </c>
      <c r="D66" s="31"/>
      <c r="E66" s="32"/>
      <c r="F66" s="31"/>
      <c r="G66" s="33">
        <f>SUM(G9:G65)</f>
        <v>0</v>
      </c>
      <c r="H66" s="34"/>
    </row>
    <row r="67" spans="2:8">
      <c r="B67" s="661" t="str">
        <f>Client1</f>
        <v>Province of KwaZulu-Natal</v>
      </c>
      <c r="C67" s="661"/>
      <c r="D67" s="661"/>
      <c r="E67" s="659" t="str">
        <f>"Contract No. "&amp;ContractNo</f>
        <v>Contract No. ZNB02213/0000/00/HOD/INF/23/T</v>
      </c>
      <c r="F67" s="659"/>
      <c r="G67" s="659"/>
    </row>
    <row r="68" spans="2:8">
      <c r="B68" s="661" t="str">
        <f>Client2</f>
        <v>Department of Transport</v>
      </c>
      <c r="C68" s="661"/>
      <c r="D68" s="661"/>
      <c r="E68" s="659"/>
      <c r="F68" s="659"/>
      <c r="G68" s="659"/>
    </row>
    <row r="69" spans="2:8">
      <c r="B69" s="662"/>
      <c r="C69" s="662"/>
      <c r="D69" s="662"/>
      <c r="E69" s="660"/>
      <c r="F69" s="660"/>
      <c r="G69" s="660"/>
    </row>
    <row r="70" spans="2:8">
      <c r="B70" s="670" t="s">
        <v>148</v>
      </c>
      <c r="C70" s="671"/>
      <c r="D70" s="671"/>
      <c r="E70" s="671"/>
      <c r="F70" s="671"/>
      <c r="G70" s="673" t="str">
        <f>$G$4</f>
        <v>CHAPTER C10.1</v>
      </c>
      <c r="H70" s="6"/>
    </row>
    <row r="71" spans="2:8">
      <c r="B71" s="663" t="str">
        <f>ContractDescription</f>
        <v>THE CONSTRUCTION OF MKUZE RIVER BRIDGE NO.3801 AT KM 27+440 ON MAIN ROAD P52-3 IN ZULULAND UNDER EMPANGENI REGION.</v>
      </c>
      <c r="C71" s="664"/>
      <c r="D71" s="664"/>
      <c r="E71" s="664"/>
      <c r="F71" s="664"/>
      <c r="G71" s="659"/>
      <c r="H71" s="8"/>
    </row>
    <row r="72" spans="2:8">
      <c r="B72" s="663"/>
      <c r="C72" s="664"/>
      <c r="D72" s="664"/>
      <c r="E72" s="664"/>
      <c r="F72" s="664"/>
      <c r="G72" s="659"/>
      <c r="H72" s="8"/>
    </row>
    <row r="73" spans="2:8">
      <c r="B73" s="665"/>
      <c r="C73" s="666"/>
      <c r="D73" s="666"/>
      <c r="E73" s="666"/>
      <c r="F73" s="666"/>
      <c r="G73" s="660"/>
      <c r="H73" s="8"/>
    </row>
    <row r="74" spans="2:8" s="9" customFormat="1" ht="24.95" customHeight="1">
      <c r="B74" s="76" t="s">
        <v>49</v>
      </c>
      <c r="C74" s="11" t="s">
        <v>50</v>
      </c>
      <c r="D74" s="11" t="s">
        <v>51</v>
      </c>
      <c r="E74" s="11" t="s">
        <v>53</v>
      </c>
      <c r="F74" s="11" t="s">
        <v>54</v>
      </c>
      <c r="G74" s="11" t="s">
        <v>55</v>
      </c>
      <c r="H74" s="12"/>
    </row>
    <row r="75" spans="2:8" s="28" customFormat="1" ht="19.5" customHeight="1">
      <c r="B75" s="82"/>
      <c r="C75" s="30" t="s">
        <v>149</v>
      </c>
      <c r="D75" s="31"/>
      <c r="E75" s="32"/>
      <c r="F75" s="31"/>
      <c r="G75" s="33">
        <f>G66</f>
        <v>0</v>
      </c>
      <c r="H75" s="34"/>
    </row>
    <row r="76" spans="2:8">
      <c r="B76" s="62"/>
      <c r="C76" s="14"/>
      <c r="D76" s="15"/>
      <c r="E76" s="26"/>
      <c r="F76" s="16"/>
      <c r="G76" s="17"/>
    </row>
    <row r="77" spans="2:8" ht="25.5">
      <c r="B77" s="62" t="s">
        <v>2305</v>
      </c>
      <c r="C77" s="14" t="s">
        <v>2306</v>
      </c>
      <c r="D77" s="22" t="s">
        <v>2298</v>
      </c>
      <c r="E77" s="26"/>
      <c r="F77" s="63"/>
      <c r="G77" s="17">
        <f t="shared" ref="G77:G121" si="2">IF(D77="","",E77*F77)</f>
        <v>0</v>
      </c>
    </row>
    <row r="78" spans="2:8">
      <c r="B78" s="62"/>
      <c r="C78" s="14"/>
      <c r="D78" s="15"/>
      <c r="E78" s="26"/>
      <c r="F78" s="16"/>
      <c r="G78" s="17" t="str">
        <f t="shared" si="2"/>
        <v/>
      </c>
    </row>
    <row r="79" spans="2:8" ht="25.5">
      <c r="B79" s="50" t="s">
        <v>2307</v>
      </c>
      <c r="C79" s="148" t="s">
        <v>2302</v>
      </c>
      <c r="D79" s="15" t="s">
        <v>2298</v>
      </c>
      <c r="E79" s="26"/>
      <c r="F79" s="66"/>
      <c r="G79" s="17">
        <f t="shared" si="2"/>
        <v>0</v>
      </c>
    </row>
    <row r="80" spans="2:8">
      <c r="B80" s="50"/>
      <c r="C80" s="14"/>
      <c r="D80" s="15"/>
      <c r="E80" s="26"/>
      <c r="F80" s="66"/>
      <c r="G80" s="17" t="str">
        <f t="shared" si="2"/>
        <v/>
      </c>
    </row>
    <row r="81" spans="2:7" ht="25.5">
      <c r="B81" s="62" t="s">
        <v>2308</v>
      </c>
      <c r="C81" s="14" t="s">
        <v>2304</v>
      </c>
      <c r="D81" s="15" t="s">
        <v>2298</v>
      </c>
      <c r="E81" s="26"/>
      <c r="F81" s="68"/>
      <c r="G81" s="17">
        <f t="shared" si="2"/>
        <v>0</v>
      </c>
    </row>
    <row r="82" spans="2:7">
      <c r="B82" s="62"/>
      <c r="C82" s="14"/>
      <c r="D82" s="15"/>
      <c r="E82" s="26"/>
      <c r="F82" s="66"/>
      <c r="G82" s="17" t="str">
        <f t="shared" si="2"/>
        <v/>
      </c>
    </row>
    <row r="83" spans="2:7">
      <c r="B83" s="92" t="s">
        <v>2309</v>
      </c>
      <c r="C83" s="14" t="s">
        <v>2310</v>
      </c>
      <c r="D83" s="22"/>
      <c r="E83" s="26"/>
      <c r="F83" s="63"/>
      <c r="G83" s="17" t="str">
        <f t="shared" si="2"/>
        <v/>
      </c>
    </row>
    <row r="84" spans="2:7">
      <c r="B84" s="62"/>
      <c r="C84" s="14"/>
      <c r="D84" s="15"/>
      <c r="E84" s="26"/>
      <c r="F84" s="66"/>
      <c r="G84" s="17" t="str">
        <f t="shared" si="2"/>
        <v/>
      </c>
    </row>
    <row r="85" spans="2:7" ht="25.5">
      <c r="B85" s="62" t="s">
        <v>2311</v>
      </c>
      <c r="C85" s="14" t="s">
        <v>2312</v>
      </c>
      <c r="D85" s="15" t="s">
        <v>2298</v>
      </c>
      <c r="E85" s="26"/>
      <c r="F85" s="16"/>
      <c r="G85" s="17">
        <f t="shared" si="2"/>
        <v>0</v>
      </c>
    </row>
    <row r="86" spans="2:7">
      <c r="B86" s="62"/>
      <c r="C86" s="14"/>
      <c r="D86" s="15"/>
      <c r="E86" s="26"/>
      <c r="F86" s="16"/>
      <c r="G86" s="17" t="str">
        <f t="shared" si="2"/>
        <v/>
      </c>
    </row>
    <row r="87" spans="2:7" ht="25.5">
      <c r="B87" s="50" t="s">
        <v>2313</v>
      </c>
      <c r="C87" s="14" t="s">
        <v>2314</v>
      </c>
      <c r="D87" s="15" t="s">
        <v>2298</v>
      </c>
      <c r="E87" s="26"/>
      <c r="F87" s="68"/>
      <c r="G87" s="17">
        <f t="shared" si="2"/>
        <v>0</v>
      </c>
    </row>
    <row r="88" spans="2:7">
      <c r="B88" s="50"/>
      <c r="C88" s="14"/>
      <c r="D88" s="22"/>
      <c r="E88" s="26"/>
      <c r="F88" s="68"/>
      <c r="G88" s="17" t="str">
        <f t="shared" si="2"/>
        <v/>
      </c>
    </row>
    <row r="89" spans="2:7" ht="25.5">
      <c r="B89" s="50" t="s">
        <v>2315</v>
      </c>
      <c r="C89" s="14" t="s">
        <v>2316</v>
      </c>
      <c r="D89" s="15" t="s">
        <v>2298</v>
      </c>
      <c r="E89" s="26"/>
      <c r="F89" s="68"/>
      <c r="G89" s="17">
        <f t="shared" si="2"/>
        <v>0</v>
      </c>
    </row>
    <row r="90" spans="2:7">
      <c r="B90" s="50"/>
      <c r="C90" s="14"/>
      <c r="D90" s="22"/>
      <c r="E90" s="26"/>
      <c r="F90" s="68"/>
      <c r="G90" s="17" t="str">
        <f t="shared" si="2"/>
        <v/>
      </c>
    </row>
    <row r="91" spans="2:7" ht="25.5">
      <c r="B91" s="50" t="s">
        <v>2317</v>
      </c>
      <c r="C91" s="14" t="s">
        <v>2318</v>
      </c>
      <c r="D91" s="15" t="s">
        <v>2298</v>
      </c>
      <c r="E91" s="26"/>
      <c r="F91" s="68"/>
      <c r="G91" s="17">
        <f t="shared" si="2"/>
        <v>0</v>
      </c>
    </row>
    <row r="92" spans="2:7">
      <c r="B92" s="50"/>
      <c r="C92" s="14"/>
      <c r="D92" s="22"/>
      <c r="E92" s="26"/>
      <c r="F92" s="68"/>
      <c r="G92" s="17" t="str">
        <f t="shared" si="2"/>
        <v/>
      </c>
    </row>
    <row r="93" spans="2:7" ht="25.5">
      <c r="B93" s="50" t="s">
        <v>2319</v>
      </c>
      <c r="C93" s="14" t="s">
        <v>2320</v>
      </c>
      <c r="D93" s="22"/>
      <c r="E93" s="26"/>
      <c r="F93" s="68"/>
      <c r="G93" s="17" t="str">
        <f t="shared" si="2"/>
        <v/>
      </c>
    </row>
    <row r="94" spans="2:7">
      <c r="B94" s="50"/>
      <c r="C94" s="14"/>
      <c r="D94" s="22"/>
      <c r="E94" s="26"/>
      <c r="F94" s="68"/>
      <c r="G94" s="17" t="str">
        <f t="shared" si="2"/>
        <v/>
      </c>
    </row>
    <row r="95" spans="2:7" ht="25.5">
      <c r="B95" s="50" t="s">
        <v>2321</v>
      </c>
      <c r="C95" s="14" t="s">
        <v>2312</v>
      </c>
      <c r="D95" s="15" t="s">
        <v>2298</v>
      </c>
      <c r="E95" s="26"/>
      <c r="F95" s="68"/>
      <c r="G95" s="17">
        <f t="shared" si="2"/>
        <v>0</v>
      </c>
    </row>
    <row r="96" spans="2:7">
      <c r="B96" s="50"/>
      <c r="C96" s="14"/>
      <c r="D96" s="22"/>
      <c r="E96" s="26"/>
      <c r="F96" s="68"/>
      <c r="G96" s="17" t="str">
        <f t="shared" si="2"/>
        <v/>
      </c>
    </row>
    <row r="97" spans="2:7" ht="25.5">
      <c r="B97" s="50" t="s">
        <v>2322</v>
      </c>
      <c r="C97" s="14" t="s">
        <v>2314</v>
      </c>
      <c r="D97" s="15" t="s">
        <v>2298</v>
      </c>
      <c r="E97" s="26"/>
      <c r="F97" s="68"/>
      <c r="G97" s="17">
        <f t="shared" si="2"/>
        <v>0</v>
      </c>
    </row>
    <row r="98" spans="2:7">
      <c r="B98" s="62"/>
      <c r="C98" s="14"/>
      <c r="D98" s="15"/>
      <c r="E98" s="26"/>
      <c r="F98" s="68"/>
      <c r="G98" s="17" t="str">
        <f t="shared" si="2"/>
        <v/>
      </c>
    </row>
    <row r="99" spans="2:7" ht="25.5">
      <c r="B99" s="50" t="s">
        <v>2323</v>
      </c>
      <c r="C99" s="14" t="s">
        <v>2316</v>
      </c>
      <c r="D99" s="15" t="s">
        <v>2298</v>
      </c>
      <c r="E99" s="26"/>
      <c r="F99" s="63"/>
      <c r="G99" s="17">
        <f t="shared" si="2"/>
        <v>0</v>
      </c>
    </row>
    <row r="100" spans="2:7">
      <c r="B100" s="50"/>
      <c r="C100" s="14"/>
      <c r="D100" s="15"/>
      <c r="E100" s="15"/>
      <c r="F100" s="16"/>
      <c r="G100" s="17" t="str">
        <f t="shared" si="2"/>
        <v/>
      </c>
    </row>
    <row r="101" spans="2:7" ht="25.5">
      <c r="B101" s="50" t="s">
        <v>2324</v>
      </c>
      <c r="C101" s="148" t="s">
        <v>2318</v>
      </c>
      <c r="D101" s="22" t="s">
        <v>1021</v>
      </c>
      <c r="E101" s="15"/>
      <c r="F101" s="16"/>
      <c r="G101" s="17">
        <f t="shared" si="2"/>
        <v>0</v>
      </c>
    </row>
    <row r="102" spans="2:7">
      <c r="B102" s="50"/>
      <c r="C102" s="14"/>
      <c r="D102" s="15"/>
      <c r="E102" s="15"/>
      <c r="F102" s="16"/>
      <c r="G102" s="17" t="str">
        <f t="shared" si="2"/>
        <v/>
      </c>
    </row>
    <row r="103" spans="2:7" ht="25.5">
      <c r="B103" s="62" t="s">
        <v>2301</v>
      </c>
      <c r="C103" s="14" t="s">
        <v>2302</v>
      </c>
      <c r="D103" s="22"/>
      <c r="E103" s="15"/>
      <c r="F103" s="16"/>
      <c r="G103" s="17" t="str">
        <f t="shared" si="2"/>
        <v/>
      </c>
    </row>
    <row r="104" spans="2:7">
      <c r="B104" s="62"/>
      <c r="C104" s="14"/>
      <c r="D104" s="15"/>
      <c r="E104" s="15"/>
      <c r="F104" s="16"/>
      <c r="G104" s="17" t="str">
        <f t="shared" si="2"/>
        <v/>
      </c>
    </row>
    <row r="105" spans="2:7" ht="25.5">
      <c r="B105" s="92" t="s">
        <v>2303</v>
      </c>
      <c r="C105" s="14" t="s">
        <v>2304</v>
      </c>
      <c r="D105" s="22" t="s">
        <v>1021</v>
      </c>
      <c r="E105" s="23"/>
      <c r="F105" s="24"/>
      <c r="G105" s="17">
        <f t="shared" si="2"/>
        <v>0</v>
      </c>
    </row>
    <row r="106" spans="2:7">
      <c r="B106" s="62"/>
      <c r="C106" s="14"/>
      <c r="D106" s="15"/>
      <c r="E106" s="26"/>
      <c r="F106" s="16"/>
      <c r="G106" s="17" t="str">
        <f t="shared" si="2"/>
        <v/>
      </c>
    </row>
    <row r="107" spans="2:7" ht="25.5">
      <c r="B107" s="62" t="s">
        <v>2305</v>
      </c>
      <c r="C107" s="14" t="s">
        <v>2306</v>
      </c>
      <c r="D107" s="22" t="s">
        <v>2298</v>
      </c>
      <c r="E107" s="26"/>
      <c r="F107" s="63"/>
      <c r="G107" s="17">
        <f t="shared" si="2"/>
        <v>0</v>
      </c>
    </row>
    <row r="108" spans="2:7">
      <c r="B108" s="62"/>
      <c r="C108" s="14"/>
      <c r="D108" s="15"/>
      <c r="E108" s="26"/>
      <c r="F108" s="16"/>
      <c r="G108" s="17" t="str">
        <f t="shared" si="2"/>
        <v/>
      </c>
    </row>
    <row r="109" spans="2:7" ht="25.5">
      <c r="B109" s="50" t="s">
        <v>2307</v>
      </c>
      <c r="C109" s="148" t="s">
        <v>2302</v>
      </c>
      <c r="D109" s="15" t="s">
        <v>2298</v>
      </c>
      <c r="E109" s="26"/>
      <c r="F109" s="66"/>
      <c r="G109" s="17">
        <f t="shared" si="2"/>
        <v>0</v>
      </c>
    </row>
    <row r="110" spans="2:7">
      <c r="B110" s="50"/>
      <c r="C110" s="14"/>
      <c r="D110" s="15"/>
      <c r="E110" s="26"/>
      <c r="F110" s="66"/>
      <c r="G110" s="17" t="str">
        <f t="shared" si="2"/>
        <v/>
      </c>
    </row>
    <row r="111" spans="2:7" ht="25.5">
      <c r="B111" s="62" t="s">
        <v>2308</v>
      </c>
      <c r="C111" s="14" t="s">
        <v>2304</v>
      </c>
      <c r="D111" s="15" t="s">
        <v>2298</v>
      </c>
      <c r="E111" s="26"/>
      <c r="F111" s="68"/>
      <c r="G111" s="17">
        <f t="shared" si="2"/>
        <v>0</v>
      </c>
    </row>
    <row r="112" spans="2:7">
      <c r="B112" s="62"/>
      <c r="C112" s="14"/>
      <c r="D112" s="15"/>
      <c r="E112" s="26"/>
      <c r="F112" s="66"/>
      <c r="G112" s="17" t="str">
        <f t="shared" si="2"/>
        <v/>
      </c>
    </row>
    <row r="113" spans="2:8">
      <c r="B113" s="92" t="s">
        <v>2309</v>
      </c>
      <c r="C113" s="14" t="s">
        <v>2310</v>
      </c>
      <c r="D113" s="22"/>
      <c r="E113" s="26"/>
      <c r="F113" s="63"/>
      <c r="G113" s="17" t="str">
        <f t="shared" si="2"/>
        <v/>
      </c>
    </row>
    <row r="114" spans="2:8">
      <c r="B114" s="62"/>
      <c r="C114" s="14"/>
      <c r="D114" s="15"/>
      <c r="E114" s="26"/>
      <c r="F114" s="66"/>
      <c r="G114" s="17" t="str">
        <f t="shared" si="2"/>
        <v/>
      </c>
    </row>
    <row r="115" spans="2:8" ht="25.5">
      <c r="B115" s="62" t="s">
        <v>2311</v>
      </c>
      <c r="C115" s="14" t="s">
        <v>2312</v>
      </c>
      <c r="D115" s="15" t="s">
        <v>2298</v>
      </c>
      <c r="E115" s="26"/>
      <c r="F115" s="16"/>
      <c r="G115" s="17">
        <f t="shared" si="2"/>
        <v>0</v>
      </c>
    </row>
    <row r="116" spans="2:8">
      <c r="B116" s="62"/>
      <c r="C116" s="14"/>
      <c r="D116" s="15"/>
      <c r="E116" s="26"/>
      <c r="F116" s="16"/>
      <c r="G116" s="17" t="str">
        <f t="shared" si="2"/>
        <v/>
      </c>
    </row>
    <row r="117" spans="2:8" ht="25.5">
      <c r="B117" s="50" t="s">
        <v>2313</v>
      </c>
      <c r="C117" s="14" t="s">
        <v>2314</v>
      </c>
      <c r="D117" s="15" t="s">
        <v>2298</v>
      </c>
      <c r="E117" s="26"/>
      <c r="F117" s="68"/>
      <c r="G117" s="17">
        <f t="shared" si="2"/>
        <v>0</v>
      </c>
    </row>
    <row r="118" spans="2:8" ht="12" customHeight="1">
      <c r="B118" s="50"/>
      <c r="C118" s="14"/>
      <c r="D118" s="22"/>
      <c r="E118" s="26"/>
      <c r="F118" s="68"/>
      <c r="G118" s="17" t="str">
        <f t="shared" si="2"/>
        <v/>
      </c>
    </row>
    <row r="119" spans="2:8" ht="25.5">
      <c r="B119" s="50" t="s">
        <v>2315</v>
      </c>
      <c r="C119" s="14" t="s">
        <v>2316</v>
      </c>
      <c r="D119" s="15" t="s">
        <v>2298</v>
      </c>
      <c r="E119" s="26"/>
      <c r="F119" s="68"/>
      <c r="G119" s="17">
        <f t="shared" si="2"/>
        <v>0</v>
      </c>
    </row>
    <row r="120" spans="2:8" ht="12" customHeight="1">
      <c r="B120" s="50"/>
      <c r="C120" s="14"/>
      <c r="D120" s="22"/>
      <c r="E120" s="26"/>
      <c r="F120" s="68"/>
      <c r="G120" s="17" t="str">
        <f t="shared" si="2"/>
        <v/>
      </c>
    </row>
    <row r="121" spans="2:8" ht="25.5">
      <c r="B121" s="50" t="s">
        <v>2317</v>
      </c>
      <c r="C121" s="14" t="s">
        <v>2318</v>
      </c>
      <c r="D121" s="15" t="s">
        <v>2298</v>
      </c>
      <c r="E121" s="26"/>
      <c r="F121" s="68"/>
      <c r="G121" s="17">
        <f t="shared" si="2"/>
        <v>0</v>
      </c>
    </row>
    <row r="122" spans="2:8" ht="12" customHeight="1">
      <c r="B122" s="50"/>
      <c r="C122" s="14"/>
      <c r="D122" s="15"/>
      <c r="E122" s="26"/>
      <c r="F122" s="68"/>
      <c r="G122" s="17"/>
    </row>
    <row r="123" spans="2:8" s="28" customFormat="1" ht="19.5" customHeight="1">
      <c r="B123" s="151" t="str">
        <f>$B$10</f>
        <v>C10.1</v>
      </c>
      <c r="C123" s="30" t="s">
        <v>80</v>
      </c>
      <c r="D123" s="31"/>
      <c r="E123" s="32"/>
      <c r="F123" s="31"/>
      <c r="G123" s="33">
        <f>SUM(G75:G122)</f>
        <v>0</v>
      </c>
      <c r="H123" s="34"/>
    </row>
    <row r="124" spans="2:8">
      <c r="B124" s="661" t="str">
        <f>Client1</f>
        <v>Province of KwaZulu-Natal</v>
      </c>
      <c r="C124" s="661"/>
      <c r="D124" s="661"/>
      <c r="E124" s="659" t="str">
        <f>"Contract No. "&amp;ContractNo</f>
        <v>Contract No. ZNB02213/0000/00/HOD/INF/23/T</v>
      </c>
      <c r="F124" s="659"/>
      <c r="G124" s="659"/>
    </row>
    <row r="125" spans="2:8">
      <c r="B125" s="661" t="str">
        <f>Client2</f>
        <v>Department of Transport</v>
      </c>
      <c r="C125" s="661"/>
      <c r="D125" s="661"/>
      <c r="E125" s="659"/>
      <c r="F125" s="659"/>
      <c r="G125" s="659"/>
    </row>
    <row r="126" spans="2:8">
      <c r="B126" s="662"/>
      <c r="C126" s="662"/>
      <c r="D126" s="662"/>
      <c r="E126" s="660"/>
      <c r="F126" s="660"/>
      <c r="G126" s="660"/>
    </row>
    <row r="127" spans="2:8">
      <c r="B127" s="670" t="s">
        <v>148</v>
      </c>
      <c r="C127" s="671"/>
      <c r="D127" s="671"/>
      <c r="E127" s="671"/>
      <c r="F127" s="671"/>
      <c r="G127" s="673" t="str">
        <f>$G$4</f>
        <v>CHAPTER C10.1</v>
      </c>
      <c r="H127" s="6"/>
    </row>
    <row r="128" spans="2:8">
      <c r="B128" s="663" t="str">
        <f>ContractDescription</f>
        <v>THE CONSTRUCTION OF MKUZE RIVER BRIDGE NO.3801 AT KM 27+440 ON MAIN ROAD P52-3 IN ZULULAND UNDER EMPANGENI REGION.</v>
      </c>
      <c r="C128" s="664"/>
      <c r="D128" s="664"/>
      <c r="E128" s="664"/>
      <c r="F128" s="664"/>
      <c r="G128" s="659"/>
      <c r="H128" s="8"/>
    </row>
    <row r="129" spans="2:8">
      <c r="B129" s="663"/>
      <c r="C129" s="664"/>
      <c r="D129" s="664"/>
      <c r="E129" s="664"/>
      <c r="F129" s="664"/>
      <c r="G129" s="659"/>
      <c r="H129" s="8"/>
    </row>
    <row r="130" spans="2:8">
      <c r="B130" s="665"/>
      <c r="C130" s="666"/>
      <c r="D130" s="666"/>
      <c r="E130" s="666"/>
      <c r="F130" s="666"/>
      <c r="G130" s="660"/>
      <c r="H130" s="8"/>
    </row>
    <row r="131" spans="2:8" s="9" customFormat="1" ht="24.95" customHeight="1">
      <c r="B131" s="76" t="s">
        <v>49</v>
      </c>
      <c r="C131" s="11" t="s">
        <v>50</v>
      </c>
      <c r="D131" s="11" t="s">
        <v>51</v>
      </c>
      <c r="E131" s="11" t="s">
        <v>53</v>
      </c>
      <c r="F131" s="11" t="s">
        <v>54</v>
      </c>
      <c r="G131" s="11" t="s">
        <v>55</v>
      </c>
      <c r="H131" s="12"/>
    </row>
    <row r="132" spans="2:8" s="28" customFormat="1" ht="19.5" customHeight="1">
      <c r="B132" s="82"/>
      <c r="C132" s="30" t="s">
        <v>149</v>
      </c>
      <c r="D132" s="31"/>
      <c r="E132" s="32"/>
      <c r="F132" s="31"/>
      <c r="G132" s="33">
        <f>G123</f>
        <v>0</v>
      </c>
      <c r="H132" s="34"/>
    </row>
    <row r="133" spans="2:8">
      <c r="B133" s="50"/>
      <c r="C133" s="14"/>
      <c r="D133" s="22"/>
      <c r="E133" s="26"/>
      <c r="F133" s="68"/>
      <c r="G133" s="17" t="str">
        <f t="shared" ref="G133:G164" si="3">IF(D133="","",E133*F133)</f>
        <v/>
      </c>
    </row>
    <row r="134" spans="2:8" ht="25.5">
      <c r="B134" s="50" t="s">
        <v>2319</v>
      </c>
      <c r="C134" s="14" t="s">
        <v>2320</v>
      </c>
      <c r="D134" s="22"/>
      <c r="E134" s="26"/>
      <c r="F134" s="68"/>
      <c r="G134" s="17" t="str">
        <f t="shared" si="3"/>
        <v/>
      </c>
    </row>
    <row r="135" spans="2:8">
      <c r="B135" s="50"/>
      <c r="C135" s="14"/>
      <c r="D135" s="22"/>
      <c r="E135" s="26"/>
      <c r="F135" s="68"/>
      <c r="G135" s="17" t="str">
        <f t="shared" si="3"/>
        <v/>
      </c>
    </row>
    <row r="136" spans="2:8" ht="25.5">
      <c r="B136" s="50" t="s">
        <v>2321</v>
      </c>
      <c r="C136" s="14" t="s">
        <v>2312</v>
      </c>
      <c r="D136" s="15" t="s">
        <v>2298</v>
      </c>
      <c r="E136" s="26"/>
      <c r="F136" s="68"/>
      <c r="G136" s="17">
        <f t="shared" si="3"/>
        <v>0</v>
      </c>
    </row>
    <row r="137" spans="2:8">
      <c r="B137" s="50"/>
      <c r="C137" s="14"/>
      <c r="D137" s="22"/>
      <c r="E137" s="26"/>
      <c r="F137" s="68"/>
      <c r="G137" s="17" t="str">
        <f t="shared" si="3"/>
        <v/>
      </c>
    </row>
    <row r="138" spans="2:8" ht="25.5">
      <c r="B138" s="50" t="s">
        <v>2322</v>
      </c>
      <c r="C138" s="14" t="s">
        <v>2314</v>
      </c>
      <c r="D138" s="15" t="s">
        <v>2298</v>
      </c>
      <c r="E138" s="26"/>
      <c r="F138" s="68"/>
      <c r="G138" s="17">
        <f t="shared" si="3"/>
        <v>0</v>
      </c>
    </row>
    <row r="139" spans="2:8">
      <c r="B139" s="62"/>
      <c r="C139" s="14"/>
      <c r="D139" s="15"/>
      <c r="E139" s="26"/>
      <c r="F139" s="68"/>
      <c r="G139" s="17" t="str">
        <f t="shared" si="3"/>
        <v/>
      </c>
    </row>
    <row r="140" spans="2:8" ht="25.5">
      <c r="B140" s="50" t="s">
        <v>2323</v>
      </c>
      <c r="C140" s="14" t="s">
        <v>2316</v>
      </c>
      <c r="D140" s="15" t="s">
        <v>2298</v>
      </c>
      <c r="E140" s="26"/>
      <c r="F140" s="63"/>
      <c r="G140" s="17">
        <f t="shared" si="3"/>
        <v>0</v>
      </c>
    </row>
    <row r="141" spans="2:8">
      <c r="B141" s="50"/>
      <c r="C141" s="14"/>
      <c r="D141" s="15"/>
      <c r="E141" s="15"/>
      <c r="F141" s="16"/>
      <c r="G141" s="17" t="str">
        <f t="shared" si="3"/>
        <v/>
      </c>
    </row>
    <row r="142" spans="2:8" ht="25.5">
      <c r="B142" s="50" t="s">
        <v>2324</v>
      </c>
      <c r="C142" s="148" t="s">
        <v>2318</v>
      </c>
      <c r="D142" s="22" t="s">
        <v>1021</v>
      </c>
      <c r="E142" s="15"/>
      <c r="F142" s="16"/>
      <c r="G142" s="17">
        <f t="shared" si="3"/>
        <v>0</v>
      </c>
    </row>
    <row r="143" spans="2:8">
      <c r="B143" s="50"/>
      <c r="C143" s="14"/>
      <c r="D143" s="15"/>
      <c r="E143" s="15"/>
      <c r="F143" s="16"/>
      <c r="G143" s="17" t="str">
        <f t="shared" si="3"/>
        <v/>
      </c>
    </row>
    <row r="144" spans="2:8">
      <c r="B144" s="62" t="s">
        <v>2325</v>
      </c>
      <c r="C144" s="14" t="s">
        <v>2326</v>
      </c>
      <c r="D144" s="22"/>
      <c r="E144" s="15"/>
      <c r="F144" s="16"/>
      <c r="G144" s="17" t="str">
        <f t="shared" si="3"/>
        <v/>
      </c>
    </row>
    <row r="145" spans="2:7">
      <c r="B145" s="62"/>
      <c r="C145" s="14"/>
      <c r="D145" s="15"/>
      <c r="E145" s="15"/>
      <c r="F145" s="16"/>
      <c r="G145" s="17" t="str">
        <f t="shared" si="3"/>
        <v/>
      </c>
    </row>
    <row r="146" spans="2:7">
      <c r="B146" s="92" t="s">
        <v>2327</v>
      </c>
      <c r="C146" s="14" t="s">
        <v>2328</v>
      </c>
      <c r="D146" s="22" t="s">
        <v>1118</v>
      </c>
      <c r="E146" s="23"/>
      <c r="F146" s="24"/>
      <c r="G146" s="17">
        <f t="shared" si="3"/>
        <v>0</v>
      </c>
    </row>
    <row r="147" spans="2:7">
      <c r="B147" s="62"/>
      <c r="C147" s="14"/>
      <c r="D147" s="15"/>
      <c r="E147" s="26"/>
      <c r="F147" s="16"/>
      <c r="G147" s="17" t="str">
        <f t="shared" si="3"/>
        <v/>
      </c>
    </row>
    <row r="148" spans="2:7">
      <c r="B148" s="62" t="s">
        <v>2329</v>
      </c>
      <c r="C148" s="14" t="s">
        <v>2330</v>
      </c>
      <c r="D148" s="22" t="s">
        <v>1118</v>
      </c>
      <c r="E148" s="26"/>
      <c r="F148" s="63"/>
      <c r="G148" s="17">
        <f t="shared" si="3"/>
        <v>0</v>
      </c>
    </row>
    <row r="149" spans="2:7">
      <c r="B149" s="62"/>
      <c r="C149" s="14"/>
      <c r="D149" s="15"/>
      <c r="E149" s="26"/>
      <c r="F149" s="16"/>
      <c r="G149" s="17" t="str">
        <f t="shared" si="3"/>
        <v/>
      </c>
    </row>
    <row r="150" spans="2:7" ht="25.5">
      <c r="B150" s="50" t="s">
        <v>2331</v>
      </c>
      <c r="C150" s="148" t="s">
        <v>2332</v>
      </c>
      <c r="D150" s="15" t="s">
        <v>1118</v>
      </c>
      <c r="E150" s="26"/>
      <c r="F150" s="66"/>
      <c r="G150" s="17">
        <f t="shared" si="3"/>
        <v>0</v>
      </c>
    </row>
    <row r="151" spans="2:7">
      <c r="B151" s="50"/>
      <c r="C151" s="14"/>
      <c r="D151" s="15"/>
      <c r="E151" s="26"/>
      <c r="F151" s="66"/>
      <c r="G151" s="17" t="str">
        <f t="shared" si="3"/>
        <v/>
      </c>
    </row>
    <row r="152" spans="2:7" ht="25.5">
      <c r="B152" s="62" t="s">
        <v>2333</v>
      </c>
      <c r="C152" s="14" t="s">
        <v>2334</v>
      </c>
      <c r="D152" s="15" t="s">
        <v>1118</v>
      </c>
      <c r="E152" s="26"/>
      <c r="F152" s="68"/>
      <c r="G152" s="17">
        <f t="shared" si="3"/>
        <v>0</v>
      </c>
    </row>
    <row r="153" spans="2:7">
      <c r="B153" s="62"/>
      <c r="C153" s="14"/>
      <c r="D153" s="15"/>
      <c r="E153" s="26"/>
      <c r="F153" s="66"/>
      <c r="G153" s="17" t="str">
        <f t="shared" si="3"/>
        <v/>
      </c>
    </row>
    <row r="154" spans="2:7" ht="25.5">
      <c r="B154" s="92" t="s">
        <v>2335</v>
      </c>
      <c r="C154" s="14" t="s">
        <v>2336</v>
      </c>
      <c r="D154" s="22" t="s">
        <v>1118</v>
      </c>
      <c r="E154" s="26"/>
      <c r="F154" s="63"/>
      <c r="G154" s="17">
        <f t="shared" si="3"/>
        <v>0</v>
      </c>
    </row>
    <row r="155" spans="2:7">
      <c r="B155" s="62"/>
      <c r="C155" s="14"/>
      <c r="D155" s="15"/>
      <c r="E155" s="26"/>
      <c r="F155" s="66"/>
      <c r="G155" s="17" t="str">
        <f t="shared" si="3"/>
        <v/>
      </c>
    </row>
    <row r="156" spans="2:7" ht="25.5">
      <c r="B156" s="62" t="s">
        <v>2337</v>
      </c>
      <c r="C156" s="14" t="s">
        <v>2338</v>
      </c>
      <c r="D156" s="15" t="s">
        <v>1118</v>
      </c>
      <c r="E156" s="26"/>
      <c r="F156" s="16"/>
      <c r="G156" s="17">
        <f t="shared" si="3"/>
        <v>0</v>
      </c>
    </row>
    <row r="157" spans="2:7">
      <c r="B157" s="62"/>
      <c r="C157" s="14"/>
      <c r="D157" s="15"/>
      <c r="E157" s="26"/>
      <c r="F157" s="16"/>
      <c r="G157" s="17" t="str">
        <f t="shared" si="3"/>
        <v/>
      </c>
    </row>
    <row r="158" spans="2:7" ht="25.5">
      <c r="B158" s="50" t="s">
        <v>2339</v>
      </c>
      <c r="C158" s="14" t="s">
        <v>2340</v>
      </c>
      <c r="D158" s="15" t="s">
        <v>1118</v>
      </c>
      <c r="E158" s="26"/>
      <c r="F158" s="68"/>
      <c r="G158" s="17">
        <f t="shared" si="3"/>
        <v>0</v>
      </c>
    </row>
    <row r="159" spans="2:7">
      <c r="B159" s="50"/>
      <c r="C159" s="14"/>
      <c r="D159" s="22"/>
      <c r="E159" s="26"/>
      <c r="F159" s="68"/>
      <c r="G159" s="17" t="str">
        <f t="shared" si="3"/>
        <v/>
      </c>
    </row>
    <row r="160" spans="2:7" ht="25.5">
      <c r="B160" s="50" t="s">
        <v>2341</v>
      </c>
      <c r="C160" s="14" t="s">
        <v>2342</v>
      </c>
      <c r="D160" s="15" t="s">
        <v>1118</v>
      </c>
      <c r="E160" s="26"/>
      <c r="F160" s="68"/>
      <c r="G160" s="17">
        <f t="shared" si="3"/>
        <v>0</v>
      </c>
    </row>
    <row r="161" spans="2:7">
      <c r="B161" s="50"/>
      <c r="C161" s="14"/>
      <c r="D161" s="22"/>
      <c r="E161" s="26"/>
      <c r="F161" s="68"/>
      <c r="G161" s="17" t="str">
        <f t="shared" si="3"/>
        <v/>
      </c>
    </row>
    <row r="162" spans="2:7">
      <c r="B162" s="50" t="s">
        <v>2343</v>
      </c>
      <c r="C162" s="14" t="s">
        <v>2344</v>
      </c>
      <c r="D162" s="15" t="s">
        <v>1118</v>
      </c>
      <c r="E162" s="26"/>
      <c r="F162" s="68"/>
      <c r="G162" s="17">
        <f t="shared" si="3"/>
        <v>0</v>
      </c>
    </row>
    <row r="163" spans="2:7">
      <c r="B163" s="50"/>
      <c r="C163" s="14"/>
      <c r="D163" s="22"/>
      <c r="E163" s="26"/>
      <c r="F163" s="68"/>
      <c r="G163" s="17" t="str">
        <f t="shared" si="3"/>
        <v/>
      </c>
    </row>
    <row r="164" spans="2:7">
      <c r="B164" s="50" t="s">
        <v>2345</v>
      </c>
      <c r="C164" s="14" t="s">
        <v>2346</v>
      </c>
      <c r="D164" s="22" t="s">
        <v>1118</v>
      </c>
      <c r="E164" s="26"/>
      <c r="F164" s="68"/>
      <c r="G164" s="17">
        <f t="shared" si="3"/>
        <v>0</v>
      </c>
    </row>
    <row r="165" spans="2:7">
      <c r="B165" s="50"/>
      <c r="C165" s="14"/>
      <c r="D165" s="22"/>
      <c r="E165" s="26"/>
      <c r="F165" s="68"/>
      <c r="G165" s="17" t="str">
        <f t="shared" ref="G165:G182" si="4">IF(D165="","",E165*F165)</f>
        <v/>
      </c>
    </row>
    <row r="166" spans="2:7">
      <c r="B166" s="50" t="s">
        <v>2347</v>
      </c>
      <c r="C166" s="14" t="s">
        <v>2348</v>
      </c>
      <c r="D166" s="15" t="s">
        <v>1118</v>
      </c>
      <c r="E166" s="26"/>
      <c r="F166" s="68"/>
      <c r="G166" s="17">
        <f t="shared" si="4"/>
        <v>0</v>
      </c>
    </row>
    <row r="167" spans="2:7">
      <c r="B167" s="50"/>
      <c r="C167" s="14"/>
      <c r="D167" s="22"/>
      <c r="E167" s="26"/>
      <c r="F167" s="68"/>
      <c r="G167" s="17" t="str">
        <f t="shared" si="4"/>
        <v/>
      </c>
    </row>
    <row r="168" spans="2:7">
      <c r="B168" s="50" t="s">
        <v>2349</v>
      </c>
      <c r="C168" s="14" t="s">
        <v>2350</v>
      </c>
      <c r="D168" s="15"/>
      <c r="E168" s="26"/>
      <c r="F168" s="68"/>
      <c r="G168" s="17" t="str">
        <f t="shared" si="4"/>
        <v/>
      </c>
    </row>
    <row r="169" spans="2:7">
      <c r="B169" s="62"/>
      <c r="C169" s="14"/>
      <c r="D169" s="15"/>
      <c r="E169" s="26"/>
      <c r="F169" s="68"/>
      <c r="G169" s="17" t="str">
        <f t="shared" si="4"/>
        <v/>
      </c>
    </row>
    <row r="170" spans="2:7">
      <c r="B170" s="50" t="s">
        <v>2351</v>
      </c>
      <c r="C170" s="14" t="s">
        <v>2352</v>
      </c>
      <c r="D170" s="15" t="s">
        <v>2298</v>
      </c>
      <c r="E170" s="26"/>
      <c r="F170" s="63"/>
      <c r="G170" s="17">
        <f t="shared" si="4"/>
        <v>0</v>
      </c>
    </row>
    <row r="171" spans="2:7">
      <c r="B171" s="50"/>
      <c r="C171" s="14"/>
      <c r="D171" s="15"/>
      <c r="E171" s="15"/>
      <c r="F171" s="16"/>
      <c r="G171" s="17" t="str">
        <f t="shared" si="4"/>
        <v/>
      </c>
    </row>
    <row r="172" spans="2:7">
      <c r="B172" s="50" t="s">
        <v>2353</v>
      </c>
      <c r="C172" s="148" t="s">
        <v>2354</v>
      </c>
      <c r="D172" s="22" t="s">
        <v>1021</v>
      </c>
      <c r="E172" s="15"/>
      <c r="F172" s="16"/>
      <c r="G172" s="17">
        <f t="shared" si="4"/>
        <v>0</v>
      </c>
    </row>
    <row r="173" spans="2:7">
      <c r="B173" s="50"/>
      <c r="C173" s="14"/>
      <c r="D173" s="15"/>
      <c r="E173" s="15"/>
      <c r="F173" s="16"/>
      <c r="G173" s="17" t="str">
        <f t="shared" si="4"/>
        <v/>
      </c>
    </row>
    <row r="174" spans="2:7" ht="12" customHeight="1">
      <c r="B174" s="188" t="s">
        <v>2355</v>
      </c>
      <c r="C174" s="14" t="s">
        <v>2356</v>
      </c>
      <c r="D174" s="22"/>
      <c r="E174" s="15"/>
      <c r="F174" s="16"/>
      <c r="G174" s="17" t="str">
        <f t="shared" si="4"/>
        <v/>
      </c>
    </row>
    <row r="175" spans="2:7">
      <c r="B175" s="62"/>
      <c r="C175" s="14"/>
      <c r="D175" s="15"/>
      <c r="E175" s="15"/>
      <c r="F175" s="16"/>
      <c r="G175" s="17" t="str">
        <f t="shared" si="4"/>
        <v/>
      </c>
    </row>
    <row r="176" spans="2:7">
      <c r="B176" s="189" t="s">
        <v>2357</v>
      </c>
      <c r="C176" s="14" t="s">
        <v>2358</v>
      </c>
      <c r="D176" s="22" t="s">
        <v>1021</v>
      </c>
      <c r="E176" s="23"/>
      <c r="F176" s="24"/>
      <c r="G176" s="17">
        <f t="shared" si="4"/>
        <v>0</v>
      </c>
    </row>
    <row r="177" spans="2:8">
      <c r="B177" s="62"/>
      <c r="C177" s="14"/>
      <c r="D177" s="15"/>
      <c r="E177" s="26"/>
      <c r="F177" s="16"/>
      <c r="G177" s="17" t="str">
        <f t="shared" si="4"/>
        <v/>
      </c>
    </row>
    <row r="178" spans="2:8">
      <c r="B178" s="62" t="s">
        <v>2359</v>
      </c>
      <c r="C178" s="14" t="s">
        <v>2360</v>
      </c>
      <c r="D178" s="22" t="s">
        <v>2298</v>
      </c>
      <c r="E178" s="26"/>
      <c r="F178" s="63"/>
      <c r="G178" s="17">
        <f t="shared" si="4"/>
        <v>0</v>
      </c>
    </row>
    <row r="179" spans="2:8">
      <c r="B179" s="62"/>
      <c r="C179" s="14"/>
      <c r="D179" s="15"/>
      <c r="E179" s="26"/>
      <c r="F179" s="16"/>
      <c r="G179" s="17" t="str">
        <f t="shared" si="4"/>
        <v/>
      </c>
    </row>
    <row r="180" spans="2:8">
      <c r="B180" s="50" t="s">
        <v>2361</v>
      </c>
      <c r="C180" s="148" t="s">
        <v>2362</v>
      </c>
      <c r="D180" s="15" t="s">
        <v>2298</v>
      </c>
      <c r="E180" s="26"/>
      <c r="F180" s="66"/>
      <c r="G180" s="17">
        <f t="shared" si="4"/>
        <v>0</v>
      </c>
    </row>
    <row r="181" spans="2:8">
      <c r="B181" s="50"/>
      <c r="C181" s="14"/>
      <c r="D181" s="15"/>
      <c r="E181" s="26"/>
      <c r="F181" s="66"/>
      <c r="G181" s="17" t="str">
        <f t="shared" si="4"/>
        <v/>
      </c>
    </row>
    <row r="182" spans="2:8">
      <c r="B182" s="62" t="s">
        <v>2363</v>
      </c>
      <c r="C182" s="14" t="s">
        <v>2364</v>
      </c>
      <c r="D182" s="15" t="s">
        <v>2298</v>
      </c>
      <c r="E182" s="26"/>
      <c r="F182" s="68"/>
      <c r="G182" s="17">
        <f t="shared" si="4"/>
        <v>0</v>
      </c>
    </row>
    <row r="183" spans="2:8">
      <c r="B183" s="62"/>
      <c r="C183" s="14"/>
      <c r="D183" s="15"/>
      <c r="E183" s="26"/>
      <c r="F183" s="68"/>
      <c r="G183" s="17"/>
    </row>
    <row r="184" spans="2:8">
      <c r="B184" s="62"/>
      <c r="C184" s="14"/>
      <c r="D184" s="15"/>
      <c r="E184" s="26"/>
      <c r="F184" s="68"/>
      <c r="G184" s="17"/>
    </row>
    <row r="185" spans="2:8">
      <c r="B185" s="62"/>
      <c r="C185" s="14"/>
      <c r="D185" s="15"/>
      <c r="E185" s="26"/>
      <c r="F185" s="68"/>
      <c r="G185" s="17"/>
    </row>
    <row r="186" spans="2:8">
      <c r="B186" s="62"/>
      <c r="C186" s="14"/>
      <c r="D186" s="15"/>
      <c r="E186" s="26"/>
      <c r="F186" s="68"/>
      <c r="G186" s="17"/>
    </row>
    <row r="187" spans="2:8">
      <c r="B187" s="62"/>
      <c r="C187" s="14"/>
      <c r="D187" s="15"/>
      <c r="E187" s="26"/>
      <c r="F187" s="68"/>
      <c r="G187" s="17"/>
    </row>
    <row r="188" spans="2:8">
      <c r="B188" s="62"/>
      <c r="C188" s="14"/>
      <c r="D188" s="15"/>
      <c r="E188" s="26"/>
      <c r="F188" s="68"/>
      <c r="G188" s="17"/>
    </row>
    <row r="189" spans="2:8">
      <c r="B189" s="62"/>
      <c r="C189" s="14"/>
      <c r="D189" s="15"/>
      <c r="E189" s="26"/>
      <c r="F189" s="66"/>
      <c r="G189" s="17" t="str">
        <f>IF(D189="","",E189*F189)</f>
        <v/>
      </c>
    </row>
    <row r="190" spans="2:8" s="28" customFormat="1" ht="19.5" customHeight="1">
      <c r="B190" s="151" t="str">
        <f>$B$10</f>
        <v>C10.1</v>
      </c>
      <c r="C190" s="30" t="s">
        <v>80</v>
      </c>
      <c r="D190" s="31"/>
      <c r="E190" s="32"/>
      <c r="F190" s="31"/>
      <c r="G190" s="33">
        <f>SUM(G132:G189)</f>
        <v>0</v>
      </c>
      <c r="H190" s="34"/>
    </row>
    <row r="191" spans="2:8">
      <c r="B191" s="661" t="str">
        <f>Client1</f>
        <v>Province of KwaZulu-Natal</v>
      </c>
      <c r="C191" s="661"/>
      <c r="D191" s="661"/>
      <c r="E191" s="659" t="str">
        <f>"Contract No. "&amp;ContractNo</f>
        <v>Contract No. ZNB02213/0000/00/HOD/INF/23/T</v>
      </c>
      <c r="F191" s="659"/>
      <c r="G191" s="659"/>
    </row>
    <row r="192" spans="2:8">
      <c r="B192" s="661" t="str">
        <f>Client2</f>
        <v>Department of Transport</v>
      </c>
      <c r="C192" s="661"/>
      <c r="D192" s="661"/>
      <c r="E192" s="659"/>
      <c r="F192" s="659"/>
      <c r="G192" s="659"/>
    </row>
    <row r="193" spans="2:8">
      <c r="B193" s="662"/>
      <c r="C193" s="662"/>
      <c r="D193" s="662"/>
      <c r="E193" s="660"/>
      <c r="F193" s="660"/>
      <c r="G193" s="660"/>
    </row>
    <row r="194" spans="2:8">
      <c r="B194" s="670" t="s">
        <v>148</v>
      </c>
      <c r="C194" s="671"/>
      <c r="D194" s="671"/>
      <c r="E194" s="671"/>
      <c r="F194" s="671"/>
      <c r="G194" s="673" t="str">
        <f>$G$4</f>
        <v>CHAPTER C10.1</v>
      </c>
      <c r="H194" s="6"/>
    </row>
    <row r="195" spans="2:8">
      <c r="B195" s="663" t="str">
        <f>ContractDescription</f>
        <v>THE CONSTRUCTION OF MKUZE RIVER BRIDGE NO.3801 AT KM 27+440 ON MAIN ROAD P52-3 IN ZULULAND UNDER EMPANGENI REGION.</v>
      </c>
      <c r="C195" s="664"/>
      <c r="D195" s="664"/>
      <c r="E195" s="664"/>
      <c r="F195" s="664"/>
      <c r="G195" s="659"/>
      <c r="H195" s="8"/>
    </row>
    <row r="196" spans="2:8">
      <c r="B196" s="663"/>
      <c r="C196" s="664"/>
      <c r="D196" s="664"/>
      <c r="E196" s="664"/>
      <c r="F196" s="664"/>
      <c r="G196" s="659"/>
      <c r="H196" s="8"/>
    </row>
    <row r="197" spans="2:8">
      <c r="B197" s="665"/>
      <c r="C197" s="666"/>
      <c r="D197" s="666"/>
      <c r="E197" s="666"/>
      <c r="F197" s="666"/>
      <c r="G197" s="660"/>
      <c r="H197" s="8"/>
    </row>
    <row r="198" spans="2:8" s="9" customFormat="1" ht="24.95" customHeight="1">
      <c r="B198" s="76" t="s">
        <v>49</v>
      </c>
      <c r="C198" s="11" t="s">
        <v>50</v>
      </c>
      <c r="D198" s="11" t="s">
        <v>51</v>
      </c>
      <c r="E198" s="11" t="s">
        <v>53</v>
      </c>
      <c r="F198" s="11" t="s">
        <v>54</v>
      </c>
      <c r="G198" s="11" t="s">
        <v>55</v>
      </c>
      <c r="H198" s="12"/>
    </row>
    <row r="199" spans="2:8" s="28" customFormat="1" ht="19.5" customHeight="1">
      <c r="B199" s="82"/>
      <c r="C199" s="30" t="s">
        <v>149</v>
      </c>
      <c r="D199" s="31"/>
      <c r="E199" s="32"/>
      <c r="F199" s="31"/>
      <c r="G199" s="33">
        <f>G190</f>
        <v>0</v>
      </c>
      <c r="H199" s="34"/>
    </row>
    <row r="200" spans="2:8" ht="12" customHeight="1">
      <c r="B200" s="62"/>
      <c r="C200" s="14"/>
      <c r="D200" s="15"/>
      <c r="E200" s="26"/>
      <c r="F200" s="66"/>
      <c r="G200" s="17"/>
    </row>
    <row r="201" spans="2:8">
      <c r="B201" s="92" t="s">
        <v>2365</v>
      </c>
      <c r="C201" s="14" t="s">
        <v>2366</v>
      </c>
      <c r="D201" s="22"/>
      <c r="E201" s="26"/>
      <c r="F201" s="63"/>
      <c r="G201" s="17" t="str">
        <f t="shared" ref="G201:G232" si="5">IF(D201="","",E201*F201)</f>
        <v/>
      </c>
    </row>
    <row r="202" spans="2:8" ht="12" customHeight="1">
      <c r="B202" s="62"/>
      <c r="C202" s="14"/>
      <c r="D202" s="15"/>
      <c r="E202" s="26"/>
      <c r="F202" s="66"/>
      <c r="G202" s="17" t="str">
        <f t="shared" si="5"/>
        <v/>
      </c>
    </row>
    <row r="203" spans="2:8">
      <c r="B203" s="62" t="s">
        <v>2367</v>
      </c>
      <c r="C203" s="14" t="s">
        <v>2368</v>
      </c>
      <c r="D203" s="15" t="s">
        <v>1118</v>
      </c>
      <c r="E203" s="26"/>
      <c r="F203" s="16"/>
      <c r="G203" s="17">
        <f t="shared" si="5"/>
        <v>0</v>
      </c>
    </row>
    <row r="204" spans="2:8" ht="12" customHeight="1">
      <c r="B204" s="62"/>
      <c r="C204" s="14"/>
      <c r="D204" s="15"/>
      <c r="E204" s="26"/>
      <c r="F204" s="16"/>
      <c r="G204" s="17" t="str">
        <f t="shared" si="5"/>
        <v/>
      </c>
    </row>
    <row r="205" spans="2:8" ht="25.5">
      <c r="B205" s="50" t="s">
        <v>2369</v>
      </c>
      <c r="C205" s="14" t="s">
        <v>2370</v>
      </c>
      <c r="D205" s="15" t="s">
        <v>1118</v>
      </c>
      <c r="E205" s="26"/>
      <c r="F205" s="68"/>
      <c r="G205" s="17">
        <f t="shared" si="5"/>
        <v>0</v>
      </c>
    </row>
    <row r="206" spans="2:8" ht="12" customHeight="1">
      <c r="B206" s="50"/>
      <c r="C206" s="14"/>
      <c r="D206" s="22"/>
      <c r="E206" s="26"/>
      <c r="F206" s="68"/>
      <c r="G206" s="17" t="str">
        <f t="shared" si="5"/>
        <v/>
      </c>
    </row>
    <row r="207" spans="2:8" ht="25.5">
      <c r="B207" s="50" t="s">
        <v>2371</v>
      </c>
      <c r="C207" s="14" t="s">
        <v>2316</v>
      </c>
      <c r="D207" s="15" t="s">
        <v>1118</v>
      </c>
      <c r="E207" s="26"/>
      <c r="F207" s="68"/>
      <c r="G207" s="17">
        <f t="shared" si="5"/>
        <v>0</v>
      </c>
    </row>
    <row r="208" spans="2:8" ht="12" customHeight="1">
      <c r="B208" s="50"/>
      <c r="C208" s="14"/>
      <c r="D208" s="22"/>
      <c r="E208" s="26"/>
      <c r="F208" s="68"/>
      <c r="G208" s="17" t="str">
        <f t="shared" si="5"/>
        <v/>
      </c>
    </row>
    <row r="209" spans="2:7" ht="25.5">
      <c r="B209" s="50" t="s">
        <v>2372</v>
      </c>
      <c r="C209" s="14" t="s">
        <v>2373</v>
      </c>
      <c r="D209" s="15" t="s">
        <v>1118</v>
      </c>
      <c r="E209" s="26"/>
      <c r="F209" s="68"/>
      <c r="G209" s="17">
        <f t="shared" si="5"/>
        <v>0</v>
      </c>
    </row>
    <row r="210" spans="2:7" ht="12" customHeight="1">
      <c r="B210" s="50"/>
      <c r="C210" s="14"/>
      <c r="D210" s="22"/>
      <c r="E210" s="26"/>
      <c r="F210" s="68"/>
      <c r="G210" s="17" t="str">
        <f t="shared" si="5"/>
        <v/>
      </c>
    </row>
    <row r="211" spans="2:7">
      <c r="B211" s="50" t="s">
        <v>2374</v>
      </c>
      <c r="C211" s="14" t="s">
        <v>2375</v>
      </c>
      <c r="D211" s="22"/>
      <c r="E211" s="26"/>
      <c r="F211" s="68"/>
      <c r="G211" s="17" t="str">
        <f t="shared" si="5"/>
        <v/>
      </c>
    </row>
    <row r="212" spans="2:7" ht="12" customHeight="1">
      <c r="B212" s="50"/>
      <c r="C212" s="14"/>
      <c r="D212" s="22"/>
      <c r="E212" s="26"/>
      <c r="F212" s="68"/>
      <c r="G212" s="17" t="str">
        <f t="shared" si="5"/>
        <v/>
      </c>
    </row>
    <row r="213" spans="2:7">
      <c r="B213" s="50" t="s">
        <v>2376</v>
      </c>
      <c r="C213" s="14" t="s">
        <v>2377</v>
      </c>
      <c r="D213" s="15" t="s">
        <v>1118</v>
      </c>
      <c r="E213" s="26"/>
      <c r="F213" s="68"/>
      <c r="G213" s="17">
        <f t="shared" si="5"/>
        <v>0</v>
      </c>
    </row>
    <row r="214" spans="2:7" ht="12" customHeight="1">
      <c r="B214" s="50"/>
      <c r="C214" s="14"/>
      <c r="D214" s="22"/>
      <c r="E214" s="26"/>
      <c r="F214" s="68"/>
      <c r="G214" s="17" t="str">
        <f t="shared" si="5"/>
        <v/>
      </c>
    </row>
    <row r="215" spans="2:7" ht="25.5">
      <c r="B215" s="50" t="s">
        <v>2378</v>
      </c>
      <c r="C215" s="14" t="s">
        <v>2379</v>
      </c>
      <c r="D215" s="15" t="s">
        <v>1118</v>
      </c>
      <c r="E215" s="26"/>
      <c r="F215" s="68"/>
      <c r="G215" s="17">
        <f t="shared" si="5"/>
        <v>0</v>
      </c>
    </row>
    <row r="216" spans="2:7" ht="12" customHeight="1">
      <c r="B216" s="62"/>
      <c r="C216" s="14"/>
      <c r="D216" s="15"/>
      <c r="E216" s="26"/>
      <c r="F216" s="68"/>
      <c r="G216" s="17" t="str">
        <f t="shared" si="5"/>
        <v/>
      </c>
    </row>
    <row r="217" spans="2:7" ht="25.5">
      <c r="B217" s="50" t="s">
        <v>2380</v>
      </c>
      <c r="C217" s="14" t="s">
        <v>2381</v>
      </c>
      <c r="D217" s="15" t="s">
        <v>1118</v>
      </c>
      <c r="E217" s="26"/>
      <c r="F217" s="63"/>
      <c r="G217" s="17">
        <f t="shared" si="5"/>
        <v>0</v>
      </c>
    </row>
    <row r="218" spans="2:7" ht="12" customHeight="1">
      <c r="B218" s="50"/>
      <c r="C218" s="14"/>
      <c r="D218" s="15"/>
      <c r="E218" s="15"/>
      <c r="F218" s="16"/>
      <c r="G218" s="17" t="str">
        <f t="shared" si="5"/>
        <v/>
      </c>
    </row>
    <row r="219" spans="2:7" ht="25.5">
      <c r="B219" s="50" t="s">
        <v>2382</v>
      </c>
      <c r="C219" s="148" t="s">
        <v>2373</v>
      </c>
      <c r="D219" s="22" t="s">
        <v>1118</v>
      </c>
      <c r="E219" s="15"/>
      <c r="F219" s="16"/>
      <c r="G219" s="17">
        <f t="shared" si="5"/>
        <v>0</v>
      </c>
    </row>
    <row r="220" spans="2:7" ht="12" customHeight="1">
      <c r="B220" s="50"/>
      <c r="C220" s="14"/>
      <c r="D220" s="15"/>
      <c r="E220" s="15"/>
      <c r="F220" s="16"/>
      <c r="G220" s="17" t="str">
        <f t="shared" si="5"/>
        <v/>
      </c>
    </row>
    <row r="221" spans="2:7">
      <c r="B221" s="188" t="s">
        <v>2383</v>
      </c>
      <c r="C221" s="14" t="s">
        <v>2384</v>
      </c>
      <c r="D221" s="22"/>
      <c r="E221" s="15"/>
      <c r="F221" s="16"/>
      <c r="G221" s="17" t="str">
        <f t="shared" si="5"/>
        <v/>
      </c>
    </row>
    <row r="222" spans="2:7" ht="12" customHeight="1">
      <c r="B222" s="62"/>
      <c r="C222" s="14"/>
      <c r="D222" s="15"/>
      <c r="E222" s="15"/>
      <c r="F222" s="16"/>
      <c r="G222" s="17" t="str">
        <f t="shared" si="5"/>
        <v/>
      </c>
    </row>
    <row r="223" spans="2:7" ht="25.5">
      <c r="B223" s="92" t="s">
        <v>2385</v>
      </c>
      <c r="C223" s="14" t="s">
        <v>2386</v>
      </c>
      <c r="D223" s="22" t="s">
        <v>1021</v>
      </c>
      <c r="E223" s="23"/>
      <c r="F223" s="24"/>
      <c r="G223" s="17">
        <f t="shared" si="5"/>
        <v>0</v>
      </c>
    </row>
    <row r="224" spans="2:7" ht="12" customHeight="1">
      <c r="B224" s="62"/>
      <c r="C224" s="14"/>
      <c r="D224" s="15"/>
      <c r="E224" s="26"/>
      <c r="F224" s="16"/>
      <c r="G224" s="17" t="str">
        <f t="shared" si="5"/>
        <v/>
      </c>
    </row>
    <row r="225" spans="2:7" ht="25.5">
      <c r="B225" s="62" t="s">
        <v>2387</v>
      </c>
      <c r="C225" s="14" t="s">
        <v>2388</v>
      </c>
      <c r="D225" s="22" t="s">
        <v>2298</v>
      </c>
      <c r="E225" s="26"/>
      <c r="F225" s="63"/>
      <c r="G225" s="17">
        <f t="shared" si="5"/>
        <v>0</v>
      </c>
    </row>
    <row r="226" spans="2:7" ht="12" customHeight="1">
      <c r="B226" s="62"/>
      <c r="C226" s="14"/>
      <c r="D226" s="15"/>
      <c r="E226" s="26"/>
      <c r="F226" s="16"/>
      <c r="G226" s="17" t="str">
        <f t="shared" si="5"/>
        <v/>
      </c>
    </row>
    <row r="227" spans="2:7">
      <c r="B227" s="50" t="s">
        <v>2389</v>
      </c>
      <c r="C227" s="148" t="s">
        <v>2390</v>
      </c>
      <c r="D227" s="15" t="s">
        <v>2298</v>
      </c>
      <c r="E227" s="26"/>
      <c r="F227" s="66"/>
      <c r="G227" s="17">
        <f t="shared" si="5"/>
        <v>0</v>
      </c>
    </row>
    <row r="228" spans="2:7" ht="12" customHeight="1">
      <c r="B228" s="50"/>
      <c r="C228" s="14"/>
      <c r="D228" s="15"/>
      <c r="E228" s="26"/>
      <c r="F228" s="66"/>
      <c r="G228" s="17" t="str">
        <f t="shared" si="5"/>
        <v/>
      </c>
    </row>
    <row r="229" spans="2:7" ht="25.5">
      <c r="B229" s="62" t="s">
        <v>2391</v>
      </c>
      <c r="C229" s="14" t="s">
        <v>2386</v>
      </c>
      <c r="D229" s="15" t="s">
        <v>2298</v>
      </c>
      <c r="E229" s="26"/>
      <c r="F229" s="68"/>
      <c r="G229" s="17">
        <f t="shared" si="5"/>
        <v>0</v>
      </c>
    </row>
    <row r="230" spans="2:7" ht="12" customHeight="1">
      <c r="B230" s="62"/>
      <c r="C230" s="14"/>
      <c r="D230" s="15"/>
      <c r="E230" s="26"/>
      <c r="F230" s="66"/>
      <c r="G230" s="17" t="str">
        <f t="shared" si="5"/>
        <v/>
      </c>
    </row>
    <row r="231" spans="2:7" ht="25.5">
      <c r="B231" s="92" t="s">
        <v>2392</v>
      </c>
      <c r="C231" s="14" t="s">
        <v>2388</v>
      </c>
      <c r="D231" s="22"/>
      <c r="E231" s="26"/>
      <c r="F231" s="63"/>
      <c r="G231" s="17" t="str">
        <f t="shared" si="5"/>
        <v/>
      </c>
    </row>
    <row r="232" spans="2:7">
      <c r="B232" s="62"/>
      <c r="C232" s="14"/>
      <c r="D232" s="15"/>
      <c r="E232" s="26"/>
      <c r="F232" s="66"/>
      <c r="G232" s="17" t="str">
        <f t="shared" si="5"/>
        <v/>
      </c>
    </row>
    <row r="233" spans="2:7">
      <c r="B233" s="62" t="s">
        <v>2393</v>
      </c>
      <c r="C233" s="14" t="s">
        <v>2394</v>
      </c>
      <c r="D233" s="15" t="s">
        <v>1118</v>
      </c>
      <c r="E233" s="26"/>
      <c r="F233" s="16"/>
      <c r="G233" s="17">
        <f t="shared" ref="G233:G255" si="6">IF(D233="","",E233*F233)</f>
        <v>0</v>
      </c>
    </row>
    <row r="234" spans="2:7" ht="12" customHeight="1">
      <c r="B234" s="62"/>
      <c r="C234" s="14"/>
      <c r="D234" s="15"/>
      <c r="E234" s="26"/>
      <c r="F234" s="16"/>
      <c r="G234" s="17" t="str">
        <f t="shared" si="6"/>
        <v/>
      </c>
    </row>
    <row r="235" spans="2:7" ht="25.5">
      <c r="B235" s="50" t="s">
        <v>2395</v>
      </c>
      <c r="C235" s="14" t="s">
        <v>2386</v>
      </c>
      <c r="D235" s="15" t="s">
        <v>1118</v>
      </c>
      <c r="E235" s="26"/>
      <c r="F235" s="68"/>
      <c r="G235" s="17">
        <f t="shared" si="6"/>
        <v>0</v>
      </c>
    </row>
    <row r="236" spans="2:7" ht="12" customHeight="1">
      <c r="B236" s="50"/>
      <c r="C236" s="14"/>
      <c r="D236" s="22"/>
      <c r="E236" s="26"/>
      <c r="F236" s="68"/>
      <c r="G236" s="17" t="str">
        <f t="shared" si="6"/>
        <v/>
      </c>
    </row>
    <row r="237" spans="2:7" ht="25.5">
      <c r="B237" s="50" t="s">
        <v>2396</v>
      </c>
      <c r="C237" s="14" t="s">
        <v>2388</v>
      </c>
      <c r="D237" s="15" t="s">
        <v>1118</v>
      </c>
      <c r="E237" s="26"/>
      <c r="F237" s="68"/>
      <c r="G237" s="17">
        <f t="shared" si="6"/>
        <v>0</v>
      </c>
    </row>
    <row r="238" spans="2:7" ht="12" customHeight="1">
      <c r="B238" s="50"/>
      <c r="C238" s="14"/>
      <c r="D238" s="22"/>
      <c r="E238" s="26"/>
      <c r="F238" s="68"/>
      <c r="G238" s="17" t="str">
        <f t="shared" si="6"/>
        <v/>
      </c>
    </row>
    <row r="239" spans="2:7">
      <c r="B239" s="50" t="s">
        <v>2397</v>
      </c>
      <c r="C239" s="14" t="s">
        <v>2398</v>
      </c>
      <c r="D239" s="15"/>
      <c r="E239" s="26"/>
      <c r="F239" s="68"/>
      <c r="G239" s="17" t="str">
        <f t="shared" si="6"/>
        <v/>
      </c>
    </row>
    <row r="240" spans="2:7" ht="12" customHeight="1">
      <c r="B240" s="50"/>
      <c r="C240" s="14"/>
      <c r="D240" s="22"/>
      <c r="E240" s="26"/>
      <c r="F240" s="68"/>
      <c r="G240" s="17" t="str">
        <f t="shared" si="6"/>
        <v/>
      </c>
    </row>
    <row r="241" spans="2:7">
      <c r="B241" s="152" t="s">
        <v>2399</v>
      </c>
      <c r="C241" s="14" t="s">
        <v>2400</v>
      </c>
      <c r="D241" s="22" t="s">
        <v>1924</v>
      </c>
      <c r="E241" s="26"/>
      <c r="F241" s="68"/>
      <c r="G241" s="17">
        <f t="shared" si="6"/>
        <v>0</v>
      </c>
    </row>
    <row r="242" spans="2:7" ht="12" customHeight="1">
      <c r="B242" s="50"/>
      <c r="C242" s="14"/>
      <c r="D242" s="22"/>
      <c r="E242" s="26"/>
      <c r="F242" s="68"/>
      <c r="G242" s="17" t="str">
        <f t="shared" si="6"/>
        <v/>
      </c>
    </row>
    <row r="243" spans="2:7">
      <c r="B243" s="50" t="s">
        <v>2401</v>
      </c>
      <c r="C243" s="14" t="s">
        <v>2402</v>
      </c>
      <c r="D243" s="15" t="s">
        <v>125</v>
      </c>
      <c r="E243" s="26"/>
      <c r="F243" s="68"/>
      <c r="G243" s="17">
        <f t="shared" si="6"/>
        <v>0</v>
      </c>
    </row>
    <row r="244" spans="2:7" ht="12" customHeight="1">
      <c r="B244" s="50"/>
      <c r="C244" s="14"/>
      <c r="D244" s="22"/>
      <c r="E244" s="26"/>
      <c r="F244" s="68"/>
      <c r="G244" s="17" t="str">
        <f t="shared" si="6"/>
        <v/>
      </c>
    </row>
    <row r="245" spans="2:7">
      <c r="B245" s="50" t="s">
        <v>2403</v>
      </c>
      <c r="C245" s="14" t="s">
        <v>2404</v>
      </c>
      <c r="D245" s="15"/>
      <c r="E245" s="26"/>
      <c r="F245" s="68"/>
      <c r="G245" s="17" t="str">
        <f t="shared" si="6"/>
        <v/>
      </c>
    </row>
    <row r="246" spans="2:7">
      <c r="B246" s="62"/>
      <c r="C246" s="14"/>
      <c r="D246" s="15"/>
      <c r="E246" s="26"/>
      <c r="F246" s="68"/>
      <c r="G246" s="17" t="str">
        <f t="shared" si="6"/>
        <v/>
      </c>
    </row>
    <row r="247" spans="2:7">
      <c r="B247" s="50" t="s">
        <v>2405</v>
      </c>
      <c r="C247" s="14" t="s">
        <v>1130</v>
      </c>
      <c r="D247" s="15" t="s">
        <v>452</v>
      </c>
      <c r="E247" s="26"/>
      <c r="F247" s="63"/>
      <c r="G247" s="17">
        <f t="shared" si="6"/>
        <v>0</v>
      </c>
    </row>
    <row r="248" spans="2:7">
      <c r="B248" s="50"/>
      <c r="C248" s="14"/>
      <c r="D248" s="15"/>
      <c r="E248" s="15"/>
      <c r="F248" s="16"/>
      <c r="G248" s="17" t="str">
        <f t="shared" si="6"/>
        <v/>
      </c>
    </row>
    <row r="249" spans="2:7">
      <c r="B249" s="50" t="s">
        <v>2406</v>
      </c>
      <c r="C249" s="148" t="s">
        <v>1132</v>
      </c>
      <c r="D249" s="15" t="s">
        <v>452</v>
      </c>
      <c r="E249" s="15"/>
      <c r="F249" s="16"/>
      <c r="G249" s="17">
        <f t="shared" si="6"/>
        <v>0</v>
      </c>
    </row>
    <row r="250" spans="2:7" ht="12" customHeight="1">
      <c r="B250" s="50"/>
      <c r="C250" s="14"/>
      <c r="D250" s="15"/>
      <c r="E250" s="15"/>
      <c r="F250" s="16"/>
      <c r="G250" s="17" t="str">
        <f t="shared" si="6"/>
        <v/>
      </c>
    </row>
    <row r="251" spans="2:7">
      <c r="B251" s="188" t="s">
        <v>2407</v>
      </c>
      <c r="C251" s="14" t="s">
        <v>2408</v>
      </c>
      <c r="D251" s="22"/>
      <c r="E251" s="15"/>
      <c r="F251" s="16"/>
      <c r="G251" s="17" t="str">
        <f t="shared" si="6"/>
        <v/>
      </c>
    </row>
    <row r="252" spans="2:7" ht="12" customHeight="1">
      <c r="B252" s="62"/>
      <c r="C252" s="14"/>
      <c r="D252" s="15"/>
      <c r="E252" s="15"/>
      <c r="F252" s="16"/>
      <c r="G252" s="17" t="str">
        <f t="shared" si="6"/>
        <v/>
      </c>
    </row>
    <row r="253" spans="2:7">
      <c r="B253" s="92" t="s">
        <v>2409</v>
      </c>
      <c r="C253" s="14" t="s">
        <v>1130</v>
      </c>
      <c r="D253" s="15" t="s">
        <v>452</v>
      </c>
      <c r="E253" s="23"/>
      <c r="F253" s="24"/>
      <c r="G253" s="17">
        <f t="shared" si="6"/>
        <v>0</v>
      </c>
    </row>
    <row r="254" spans="2:7" ht="12" customHeight="1">
      <c r="B254" s="62"/>
      <c r="C254" s="14"/>
      <c r="D254" s="15"/>
      <c r="E254" s="26"/>
      <c r="F254" s="16"/>
      <c r="G254" s="17" t="str">
        <f t="shared" si="6"/>
        <v/>
      </c>
    </row>
    <row r="255" spans="2:7">
      <c r="B255" s="62" t="s">
        <v>2410</v>
      </c>
      <c r="C255" s="14" t="s">
        <v>1132</v>
      </c>
      <c r="D255" s="15" t="s">
        <v>452</v>
      </c>
      <c r="E255" s="26"/>
      <c r="F255" s="63"/>
      <c r="G255" s="17">
        <f t="shared" si="6"/>
        <v>0</v>
      </c>
    </row>
    <row r="256" spans="2:7" ht="12" customHeight="1">
      <c r="B256" s="62"/>
      <c r="C256" s="14"/>
      <c r="D256" s="15"/>
      <c r="E256" s="26"/>
      <c r="F256" s="63"/>
      <c r="G256" s="17"/>
    </row>
    <row r="257" spans="2:8" s="28" customFormat="1" ht="19.5" customHeight="1">
      <c r="B257" s="151" t="str">
        <f>$B$10</f>
        <v>C10.1</v>
      </c>
      <c r="C257" s="30" t="s">
        <v>80</v>
      </c>
      <c r="D257" s="31"/>
      <c r="E257" s="32"/>
      <c r="F257" s="31"/>
      <c r="G257" s="33">
        <f>SUM(G199:G256)</f>
        <v>0</v>
      </c>
      <c r="H257" s="34"/>
    </row>
    <row r="258" spans="2:8">
      <c r="B258" s="661" t="str">
        <f>Client1</f>
        <v>Province of KwaZulu-Natal</v>
      </c>
      <c r="C258" s="661"/>
      <c r="D258" s="661"/>
      <c r="E258" s="659" t="str">
        <f>"Contract No. "&amp;ContractNo</f>
        <v>Contract No. ZNB02213/0000/00/HOD/INF/23/T</v>
      </c>
      <c r="F258" s="659"/>
      <c r="G258" s="659"/>
    </row>
    <row r="259" spans="2:8">
      <c r="B259" s="661" t="str">
        <f>Client2</f>
        <v>Department of Transport</v>
      </c>
      <c r="C259" s="661"/>
      <c r="D259" s="661"/>
      <c r="E259" s="659"/>
      <c r="F259" s="659"/>
      <c r="G259" s="659"/>
    </row>
    <row r="260" spans="2:8">
      <c r="B260" s="662"/>
      <c r="C260" s="662"/>
      <c r="D260" s="662"/>
      <c r="E260" s="660"/>
      <c r="F260" s="660"/>
      <c r="G260" s="660"/>
    </row>
    <row r="261" spans="2:8">
      <c r="B261" s="670" t="s">
        <v>148</v>
      </c>
      <c r="C261" s="671"/>
      <c r="D261" s="671"/>
      <c r="E261" s="671"/>
      <c r="F261" s="671"/>
      <c r="G261" s="673" t="str">
        <f>$G$4</f>
        <v>CHAPTER C10.1</v>
      </c>
      <c r="H261" s="6"/>
    </row>
    <row r="262" spans="2:8">
      <c r="B262" s="663" t="str">
        <f>ContractDescription</f>
        <v>THE CONSTRUCTION OF MKUZE RIVER BRIDGE NO.3801 AT KM 27+440 ON MAIN ROAD P52-3 IN ZULULAND UNDER EMPANGENI REGION.</v>
      </c>
      <c r="C262" s="664"/>
      <c r="D262" s="664"/>
      <c r="E262" s="664"/>
      <c r="F262" s="664"/>
      <c r="G262" s="659"/>
      <c r="H262" s="8"/>
    </row>
    <row r="263" spans="2:8">
      <c r="B263" s="663"/>
      <c r="C263" s="664"/>
      <c r="D263" s="664"/>
      <c r="E263" s="664"/>
      <c r="F263" s="664"/>
      <c r="G263" s="659"/>
      <c r="H263" s="8"/>
    </row>
    <row r="264" spans="2:8">
      <c r="B264" s="665"/>
      <c r="C264" s="666"/>
      <c r="D264" s="666"/>
      <c r="E264" s="666"/>
      <c r="F264" s="666"/>
      <c r="G264" s="660"/>
      <c r="H264" s="8"/>
    </row>
    <row r="265" spans="2:8" s="9" customFormat="1" ht="24.95" customHeight="1">
      <c r="B265" s="76" t="s">
        <v>49</v>
      </c>
      <c r="C265" s="11" t="s">
        <v>50</v>
      </c>
      <c r="D265" s="11" t="s">
        <v>51</v>
      </c>
      <c r="E265" s="11" t="s">
        <v>53</v>
      </c>
      <c r="F265" s="11" t="s">
        <v>54</v>
      </c>
      <c r="G265" s="11" t="s">
        <v>55</v>
      </c>
      <c r="H265" s="12"/>
    </row>
    <row r="266" spans="2:8" s="28" customFormat="1" ht="19.5" customHeight="1">
      <c r="B266" s="82"/>
      <c r="C266" s="30" t="s">
        <v>149</v>
      </c>
      <c r="D266" s="31"/>
      <c r="E266" s="32"/>
      <c r="F266" s="31"/>
      <c r="G266" s="33">
        <f>G257</f>
        <v>0</v>
      </c>
      <c r="H266" s="34"/>
    </row>
    <row r="267" spans="2:8">
      <c r="B267" s="62"/>
      <c r="C267" s="14"/>
      <c r="D267" s="15"/>
      <c r="E267" s="26"/>
      <c r="F267" s="63"/>
      <c r="G267" s="17"/>
    </row>
    <row r="268" spans="2:8" ht="25.5">
      <c r="B268" s="50" t="s">
        <v>2411</v>
      </c>
      <c r="C268" s="148" t="s">
        <v>2412</v>
      </c>
      <c r="D268" s="15"/>
      <c r="E268" s="26"/>
      <c r="F268" s="66"/>
      <c r="G268" s="17" t="str">
        <f t="shared" ref="G268:G288" si="7">IF(D268="","",E268*F268)</f>
        <v/>
      </c>
    </row>
    <row r="269" spans="2:8">
      <c r="B269" s="50"/>
      <c r="C269" s="14"/>
      <c r="D269" s="15"/>
      <c r="E269" s="26"/>
      <c r="F269" s="66"/>
      <c r="G269" s="17" t="str">
        <f t="shared" si="7"/>
        <v/>
      </c>
    </row>
    <row r="270" spans="2:8">
      <c r="B270" s="62" t="s">
        <v>2413</v>
      </c>
      <c r="C270" s="14" t="s">
        <v>2414</v>
      </c>
      <c r="D270" s="15" t="s">
        <v>2298</v>
      </c>
      <c r="E270" s="26"/>
      <c r="F270" s="68"/>
      <c r="G270" s="17">
        <f t="shared" si="7"/>
        <v>0</v>
      </c>
    </row>
    <row r="271" spans="2:8">
      <c r="B271" s="62"/>
      <c r="C271" s="14"/>
      <c r="D271" s="15"/>
      <c r="E271" s="26"/>
      <c r="F271" s="66"/>
      <c r="G271" s="17" t="str">
        <f t="shared" si="7"/>
        <v/>
      </c>
    </row>
    <row r="272" spans="2:8">
      <c r="B272" s="92" t="s">
        <v>2415</v>
      </c>
      <c r="C272" s="14" t="s">
        <v>2416</v>
      </c>
      <c r="D272" s="15" t="s">
        <v>2298</v>
      </c>
      <c r="E272" s="26"/>
      <c r="F272" s="63"/>
      <c r="G272" s="17">
        <f t="shared" si="7"/>
        <v>0</v>
      </c>
    </row>
    <row r="273" spans="2:7">
      <c r="B273" s="62"/>
      <c r="C273" s="14"/>
      <c r="D273" s="15"/>
      <c r="E273" s="26"/>
      <c r="F273" s="66"/>
      <c r="G273" s="17" t="str">
        <f t="shared" si="7"/>
        <v/>
      </c>
    </row>
    <row r="274" spans="2:7">
      <c r="B274" s="62" t="s">
        <v>2417</v>
      </c>
      <c r="C274" s="14" t="s">
        <v>2418</v>
      </c>
      <c r="D274" s="15" t="s">
        <v>2298</v>
      </c>
      <c r="E274" s="26"/>
      <c r="F274" s="16"/>
      <c r="G274" s="17">
        <f t="shared" si="7"/>
        <v>0</v>
      </c>
    </row>
    <row r="275" spans="2:7">
      <c r="B275" s="62"/>
      <c r="C275" s="14"/>
      <c r="D275" s="15"/>
      <c r="E275" s="26"/>
      <c r="F275" s="16"/>
      <c r="G275" s="17" t="str">
        <f t="shared" si="7"/>
        <v/>
      </c>
    </row>
    <row r="276" spans="2:7">
      <c r="B276" s="50" t="s">
        <v>2419</v>
      </c>
      <c r="C276" s="14" t="s">
        <v>2420</v>
      </c>
      <c r="D276" s="15" t="s">
        <v>2298</v>
      </c>
      <c r="E276" s="26"/>
      <c r="F276" s="68"/>
      <c r="G276" s="17">
        <f t="shared" si="7"/>
        <v>0</v>
      </c>
    </row>
    <row r="277" spans="2:7">
      <c r="B277" s="50"/>
      <c r="C277" s="14"/>
      <c r="D277" s="22"/>
      <c r="E277" s="26"/>
      <c r="F277" s="68"/>
      <c r="G277" s="17" t="str">
        <f t="shared" si="7"/>
        <v/>
      </c>
    </row>
    <row r="278" spans="2:7">
      <c r="B278" s="50" t="s">
        <v>2421</v>
      </c>
      <c r="C278" s="14" t="s">
        <v>2422</v>
      </c>
      <c r="D278" s="15" t="s">
        <v>2298</v>
      </c>
      <c r="E278" s="26"/>
      <c r="F278" s="68"/>
      <c r="G278" s="17">
        <f t="shared" si="7"/>
        <v>0</v>
      </c>
    </row>
    <row r="279" spans="2:7">
      <c r="B279" s="50"/>
      <c r="C279" s="14"/>
      <c r="D279" s="22"/>
      <c r="E279" s="26"/>
      <c r="F279" s="68"/>
      <c r="G279" s="17" t="str">
        <f t="shared" si="7"/>
        <v/>
      </c>
    </row>
    <row r="280" spans="2:7">
      <c r="B280" s="50" t="s">
        <v>2423</v>
      </c>
      <c r="C280" s="14" t="s">
        <v>2424</v>
      </c>
      <c r="D280" s="15" t="s">
        <v>2298</v>
      </c>
      <c r="E280" s="26"/>
      <c r="F280" s="68"/>
      <c r="G280" s="17">
        <f t="shared" si="7"/>
        <v>0</v>
      </c>
    </row>
    <row r="281" spans="2:7">
      <c r="B281" s="50"/>
      <c r="C281" s="14"/>
      <c r="D281" s="22"/>
      <c r="E281" s="26"/>
      <c r="F281" s="68"/>
      <c r="G281" s="17" t="str">
        <f t="shared" si="7"/>
        <v/>
      </c>
    </row>
    <row r="282" spans="2:7">
      <c r="B282" s="152" t="s">
        <v>2425</v>
      </c>
      <c r="C282" s="14" t="s">
        <v>2426</v>
      </c>
      <c r="D282" s="15" t="s">
        <v>2298</v>
      </c>
      <c r="E282" s="26"/>
      <c r="F282" s="68"/>
      <c r="G282" s="17">
        <f t="shared" si="7"/>
        <v>0</v>
      </c>
    </row>
    <row r="283" spans="2:7">
      <c r="B283" s="50"/>
      <c r="C283" s="14"/>
      <c r="D283" s="22"/>
      <c r="E283" s="26"/>
      <c r="F283" s="68"/>
      <c r="G283" s="17" t="str">
        <f t="shared" si="7"/>
        <v/>
      </c>
    </row>
    <row r="284" spans="2:7">
      <c r="B284" s="50" t="s">
        <v>2427</v>
      </c>
      <c r="C284" s="14" t="s">
        <v>2428</v>
      </c>
      <c r="D284" s="15" t="s">
        <v>2298</v>
      </c>
      <c r="E284" s="26"/>
      <c r="F284" s="68"/>
      <c r="G284" s="17">
        <f t="shared" si="7"/>
        <v>0</v>
      </c>
    </row>
    <row r="285" spans="2:7">
      <c r="B285" s="50"/>
      <c r="C285" s="14"/>
      <c r="D285" s="22"/>
      <c r="E285" s="26"/>
      <c r="F285" s="68"/>
      <c r="G285" s="17" t="str">
        <f t="shared" si="7"/>
        <v/>
      </c>
    </row>
    <row r="286" spans="2:7" ht="38.25">
      <c r="B286" s="50" t="s">
        <v>2429</v>
      </c>
      <c r="C286" s="14" t="s">
        <v>2430</v>
      </c>
      <c r="D286" s="15"/>
      <c r="E286" s="26"/>
      <c r="F286" s="68"/>
      <c r="G286" s="17" t="str">
        <f t="shared" si="7"/>
        <v/>
      </c>
    </row>
    <row r="287" spans="2:7">
      <c r="B287" s="62"/>
      <c r="C287" s="14"/>
      <c r="D287" s="15"/>
      <c r="E287" s="26"/>
      <c r="F287" s="68"/>
      <c r="G287" s="17" t="str">
        <f t="shared" si="7"/>
        <v/>
      </c>
    </row>
    <row r="288" spans="2:7" ht="25.5">
      <c r="B288" s="50" t="s">
        <v>311</v>
      </c>
      <c r="C288" s="14" t="s">
        <v>2431</v>
      </c>
      <c r="D288" s="15" t="s">
        <v>1118</v>
      </c>
      <c r="E288" s="26"/>
      <c r="F288" s="63"/>
      <c r="G288" s="17">
        <f t="shared" si="7"/>
        <v>0</v>
      </c>
    </row>
    <row r="289" spans="2:7">
      <c r="B289" s="50"/>
      <c r="C289" s="14"/>
      <c r="D289" s="15"/>
      <c r="E289" s="190"/>
      <c r="F289" s="63"/>
      <c r="G289" s="17"/>
    </row>
    <row r="290" spans="2:7">
      <c r="B290" s="152" t="s">
        <v>313</v>
      </c>
      <c r="C290" s="52" t="s">
        <v>2432</v>
      </c>
      <c r="D290" s="15" t="s">
        <v>452</v>
      </c>
      <c r="E290" s="371"/>
      <c r="F290" s="45"/>
      <c r="G290" s="17">
        <f t="shared" ref="G290:G312" si="8">IF(D290="","",E290*F290)</f>
        <v>0</v>
      </c>
    </row>
    <row r="291" spans="2:7">
      <c r="B291" s="50"/>
      <c r="C291" s="14"/>
      <c r="D291" s="15"/>
      <c r="E291" s="15"/>
      <c r="F291" s="16"/>
      <c r="G291" s="17" t="str">
        <f t="shared" si="8"/>
        <v/>
      </c>
    </row>
    <row r="292" spans="2:7">
      <c r="B292" s="50" t="s">
        <v>321</v>
      </c>
      <c r="C292" s="148" t="s">
        <v>2433</v>
      </c>
      <c r="D292" s="15" t="s">
        <v>452</v>
      </c>
      <c r="E292" s="15"/>
      <c r="F292" s="16"/>
      <c r="G292" s="17">
        <f t="shared" si="8"/>
        <v>0</v>
      </c>
    </row>
    <row r="293" spans="2:7">
      <c r="B293" s="50"/>
      <c r="C293" s="14"/>
      <c r="D293" s="15"/>
      <c r="E293" s="15"/>
      <c r="F293" s="16"/>
      <c r="G293" s="17" t="str">
        <f t="shared" si="8"/>
        <v/>
      </c>
    </row>
    <row r="294" spans="2:7">
      <c r="B294" s="188" t="s">
        <v>2434</v>
      </c>
      <c r="C294" s="69" t="s">
        <v>2435</v>
      </c>
      <c r="D294" s="22"/>
      <c r="E294" s="15"/>
      <c r="F294" s="16"/>
      <c r="G294" s="17" t="str">
        <f t="shared" si="8"/>
        <v/>
      </c>
    </row>
    <row r="295" spans="2:7">
      <c r="B295" s="62"/>
      <c r="C295" s="14"/>
      <c r="D295" s="15"/>
      <c r="E295" s="15"/>
      <c r="F295" s="16"/>
      <c r="G295" s="17" t="str">
        <f t="shared" si="8"/>
        <v/>
      </c>
    </row>
    <row r="296" spans="2:7" ht="25.5">
      <c r="B296" s="92" t="s">
        <v>2436</v>
      </c>
      <c r="C296" s="14" t="s">
        <v>2437</v>
      </c>
      <c r="D296" s="15" t="s">
        <v>1021</v>
      </c>
      <c r="E296" s="23"/>
      <c r="F296" s="24"/>
      <c r="G296" s="17">
        <f t="shared" si="8"/>
        <v>0</v>
      </c>
    </row>
    <row r="297" spans="2:7">
      <c r="B297" s="62"/>
      <c r="C297" s="14"/>
      <c r="D297" s="15"/>
      <c r="E297" s="26"/>
      <c r="F297" s="16"/>
      <c r="G297" s="17" t="str">
        <f t="shared" si="8"/>
        <v/>
      </c>
    </row>
    <row r="298" spans="2:7">
      <c r="B298" s="62" t="s">
        <v>2438</v>
      </c>
      <c r="C298" s="14" t="s">
        <v>2439</v>
      </c>
      <c r="D298" s="15"/>
      <c r="E298" s="26"/>
      <c r="F298" s="63"/>
      <c r="G298" s="17" t="str">
        <f t="shared" si="8"/>
        <v/>
      </c>
    </row>
    <row r="299" spans="2:7">
      <c r="B299" s="62"/>
      <c r="C299" s="14"/>
      <c r="D299" s="15"/>
      <c r="E299" s="26"/>
      <c r="F299" s="16"/>
      <c r="G299" s="17" t="str">
        <f t="shared" si="8"/>
        <v/>
      </c>
    </row>
    <row r="300" spans="2:7" ht="25.5">
      <c r="B300" s="50" t="s">
        <v>2440</v>
      </c>
      <c r="C300" s="148" t="s">
        <v>2441</v>
      </c>
      <c r="D300" s="15" t="s">
        <v>452</v>
      </c>
      <c r="E300" s="26"/>
      <c r="F300" s="66"/>
      <c r="G300" s="17">
        <f t="shared" si="8"/>
        <v>0</v>
      </c>
    </row>
    <row r="301" spans="2:7">
      <c r="B301" s="50"/>
      <c r="C301" s="14"/>
      <c r="D301" s="15"/>
      <c r="E301" s="26"/>
      <c r="F301" s="66"/>
      <c r="G301" s="17" t="str">
        <f t="shared" si="8"/>
        <v/>
      </c>
    </row>
    <row r="302" spans="2:7" ht="25.5">
      <c r="B302" s="62" t="s">
        <v>2442</v>
      </c>
      <c r="C302" s="14" t="s">
        <v>2443</v>
      </c>
      <c r="D302" s="15" t="s">
        <v>452</v>
      </c>
      <c r="E302" s="26"/>
      <c r="F302" s="68"/>
      <c r="G302" s="17">
        <f t="shared" si="8"/>
        <v>0</v>
      </c>
    </row>
    <row r="303" spans="2:7">
      <c r="B303" s="62"/>
      <c r="C303" s="14"/>
      <c r="D303" s="15"/>
      <c r="E303" s="26"/>
      <c r="F303" s="66"/>
      <c r="G303" s="17" t="str">
        <f t="shared" si="8"/>
        <v/>
      </c>
    </row>
    <row r="304" spans="2:7" ht="25.5">
      <c r="B304" s="92" t="s">
        <v>2444</v>
      </c>
      <c r="C304" s="14" t="s">
        <v>2445</v>
      </c>
      <c r="D304" s="15"/>
      <c r="E304" s="26"/>
      <c r="F304" s="63"/>
      <c r="G304" s="17" t="str">
        <f t="shared" si="8"/>
        <v/>
      </c>
    </row>
    <row r="305" spans="2:8">
      <c r="B305" s="62"/>
      <c r="C305" s="14"/>
      <c r="D305" s="15"/>
      <c r="E305" s="26"/>
      <c r="F305" s="66"/>
      <c r="G305" s="17" t="str">
        <f t="shared" si="8"/>
        <v/>
      </c>
    </row>
    <row r="306" spans="2:8" ht="38.25">
      <c r="B306" s="62" t="s">
        <v>2446</v>
      </c>
      <c r="C306" s="14" t="s">
        <v>2447</v>
      </c>
      <c r="D306" s="15" t="s">
        <v>2298</v>
      </c>
      <c r="E306" s="26"/>
      <c r="F306" s="16"/>
      <c r="G306" s="17">
        <f t="shared" si="8"/>
        <v>0</v>
      </c>
    </row>
    <row r="307" spans="2:8">
      <c r="B307" s="62"/>
      <c r="C307" s="14"/>
      <c r="D307" s="15"/>
      <c r="E307" s="26"/>
      <c r="F307" s="16"/>
      <c r="G307" s="17" t="str">
        <f t="shared" si="8"/>
        <v/>
      </c>
    </row>
    <row r="308" spans="2:8" ht="38.25">
      <c r="B308" s="50" t="s">
        <v>2448</v>
      </c>
      <c r="C308" s="14" t="s">
        <v>2449</v>
      </c>
      <c r="D308" s="15" t="s">
        <v>2298</v>
      </c>
      <c r="E308" s="26"/>
      <c r="F308" s="68"/>
      <c r="G308" s="17">
        <f t="shared" si="8"/>
        <v>0</v>
      </c>
    </row>
    <row r="309" spans="2:8">
      <c r="B309" s="50"/>
      <c r="C309" s="14"/>
      <c r="D309" s="22"/>
      <c r="E309" s="26"/>
      <c r="F309" s="68"/>
      <c r="G309" s="17" t="str">
        <f t="shared" si="8"/>
        <v/>
      </c>
    </row>
    <row r="310" spans="2:8" ht="38.25">
      <c r="B310" s="50" t="s">
        <v>2450</v>
      </c>
      <c r="C310" s="14" t="s">
        <v>2451</v>
      </c>
      <c r="D310" s="15" t="s">
        <v>2298</v>
      </c>
      <c r="E310" s="26"/>
      <c r="F310" s="68"/>
      <c r="G310" s="17">
        <f t="shared" si="8"/>
        <v>0</v>
      </c>
    </row>
    <row r="311" spans="2:8">
      <c r="B311" s="50"/>
      <c r="C311" s="14"/>
      <c r="D311" s="22"/>
      <c r="E311" s="26"/>
      <c r="F311" s="68"/>
      <c r="G311" s="17" t="str">
        <f t="shared" si="8"/>
        <v/>
      </c>
    </row>
    <row r="312" spans="2:8" ht="25.5">
      <c r="B312" s="50" t="s">
        <v>2452</v>
      </c>
      <c r="C312" s="14" t="s">
        <v>2453</v>
      </c>
      <c r="D312" s="15" t="s">
        <v>2298</v>
      </c>
      <c r="E312" s="26"/>
      <c r="F312" s="68"/>
      <c r="G312" s="17">
        <f t="shared" si="8"/>
        <v>0</v>
      </c>
    </row>
    <row r="313" spans="2:8">
      <c r="B313" s="50"/>
      <c r="C313" s="14"/>
      <c r="D313" s="15"/>
      <c r="E313" s="26"/>
      <c r="F313" s="68"/>
      <c r="G313" s="17"/>
    </row>
    <row r="314" spans="2:8">
      <c r="B314" s="50"/>
      <c r="C314" s="14"/>
      <c r="D314" s="15"/>
      <c r="E314" s="26"/>
      <c r="F314" s="68"/>
      <c r="G314" s="17"/>
    </row>
    <row r="315" spans="2:8">
      <c r="B315" s="50"/>
      <c r="C315" s="14"/>
      <c r="D315" s="15"/>
      <c r="E315" s="26"/>
      <c r="F315" s="68"/>
      <c r="G315" s="17"/>
    </row>
    <row r="316" spans="2:8">
      <c r="B316" s="50"/>
      <c r="C316" s="14"/>
      <c r="D316" s="15"/>
      <c r="E316" s="26"/>
      <c r="F316" s="68"/>
      <c r="G316" s="17"/>
    </row>
    <row r="317" spans="2:8">
      <c r="B317" s="50"/>
      <c r="C317" s="14"/>
      <c r="D317" s="15"/>
      <c r="E317" s="26"/>
      <c r="F317" s="68"/>
      <c r="G317" s="17"/>
    </row>
    <row r="318" spans="2:8">
      <c r="B318" s="50"/>
      <c r="C318" s="14"/>
      <c r="D318" s="22"/>
      <c r="E318" s="26"/>
      <c r="F318" s="68"/>
      <c r="G318" s="17" t="str">
        <f>IF(D318="","",E318*F318)</f>
        <v/>
      </c>
    </row>
    <row r="319" spans="2:8" s="28" customFormat="1" ht="19.5" customHeight="1">
      <c r="B319" s="151" t="str">
        <f>$B$10</f>
        <v>C10.1</v>
      </c>
      <c r="C319" s="30" t="s">
        <v>80</v>
      </c>
      <c r="D319" s="31"/>
      <c r="E319" s="32"/>
      <c r="F319" s="31"/>
      <c r="G319" s="33">
        <f>SUM(G266:G318)</f>
        <v>0</v>
      </c>
      <c r="H319" s="34"/>
    </row>
    <row r="320" spans="2:8">
      <c r="B320" s="661" t="str">
        <f>Client1</f>
        <v>Province of KwaZulu-Natal</v>
      </c>
      <c r="C320" s="661"/>
      <c r="D320" s="661"/>
      <c r="E320" s="659" t="str">
        <f>"Contract No. "&amp;ContractNo</f>
        <v>Contract No. ZNB02213/0000/00/HOD/INF/23/T</v>
      </c>
      <c r="F320" s="659"/>
      <c r="G320" s="659"/>
    </row>
    <row r="321" spans="2:8">
      <c r="B321" s="661" t="str">
        <f>Client2</f>
        <v>Department of Transport</v>
      </c>
      <c r="C321" s="661"/>
      <c r="D321" s="661"/>
      <c r="E321" s="659"/>
      <c r="F321" s="659"/>
      <c r="G321" s="659"/>
    </row>
    <row r="322" spans="2:8">
      <c r="B322" s="662"/>
      <c r="C322" s="662"/>
      <c r="D322" s="662"/>
      <c r="E322" s="660"/>
      <c r="F322" s="660"/>
      <c r="G322" s="660"/>
    </row>
    <row r="323" spans="2:8">
      <c r="B323" s="670" t="s">
        <v>148</v>
      </c>
      <c r="C323" s="671"/>
      <c r="D323" s="671"/>
      <c r="E323" s="671"/>
      <c r="F323" s="671"/>
      <c r="G323" s="673" t="str">
        <f>$G$4</f>
        <v>CHAPTER C10.1</v>
      </c>
      <c r="H323" s="6"/>
    </row>
    <row r="324" spans="2:8">
      <c r="B324" s="663" t="str">
        <f>ContractDescription</f>
        <v>THE CONSTRUCTION OF MKUZE RIVER BRIDGE NO.3801 AT KM 27+440 ON MAIN ROAD P52-3 IN ZULULAND UNDER EMPANGENI REGION.</v>
      </c>
      <c r="C324" s="664"/>
      <c r="D324" s="664"/>
      <c r="E324" s="664"/>
      <c r="F324" s="664"/>
      <c r="G324" s="659"/>
      <c r="H324" s="8"/>
    </row>
    <row r="325" spans="2:8">
      <c r="B325" s="663"/>
      <c r="C325" s="664"/>
      <c r="D325" s="664"/>
      <c r="E325" s="664"/>
      <c r="F325" s="664"/>
      <c r="G325" s="659"/>
      <c r="H325" s="8"/>
    </row>
    <row r="326" spans="2:8">
      <c r="B326" s="665"/>
      <c r="C326" s="666"/>
      <c r="D326" s="666"/>
      <c r="E326" s="666"/>
      <c r="F326" s="666"/>
      <c r="G326" s="660"/>
      <c r="H326" s="8"/>
    </row>
    <row r="327" spans="2:8" s="9" customFormat="1" ht="24.95" customHeight="1">
      <c r="B327" s="76" t="s">
        <v>49</v>
      </c>
      <c r="C327" s="11" t="s">
        <v>50</v>
      </c>
      <c r="D327" s="11" t="s">
        <v>51</v>
      </c>
      <c r="E327" s="11" t="s">
        <v>53</v>
      </c>
      <c r="F327" s="11" t="s">
        <v>54</v>
      </c>
      <c r="G327" s="11" t="s">
        <v>55</v>
      </c>
      <c r="H327" s="12"/>
    </row>
    <row r="328" spans="2:8" s="28" customFormat="1" ht="19.5" customHeight="1">
      <c r="B328" s="82"/>
      <c r="C328" s="30" t="s">
        <v>149</v>
      </c>
      <c r="D328" s="31"/>
      <c r="E328" s="32"/>
      <c r="F328" s="31"/>
      <c r="G328" s="33">
        <f>G319</f>
        <v>0</v>
      </c>
      <c r="H328" s="34"/>
    </row>
    <row r="329" spans="2:8">
      <c r="B329" s="50"/>
      <c r="C329" s="14"/>
      <c r="D329" s="22"/>
      <c r="E329" s="26"/>
      <c r="F329" s="68"/>
      <c r="G329" s="17"/>
    </row>
    <row r="330" spans="2:8">
      <c r="B330" s="152" t="s">
        <v>2454</v>
      </c>
      <c r="C330" s="14" t="s">
        <v>2455</v>
      </c>
      <c r="D330" s="15"/>
      <c r="E330" s="26"/>
      <c r="F330" s="68"/>
      <c r="G330" s="17" t="str">
        <f t="shared" ref="G330:G336" si="9">IF(D330="","",E330*F330)</f>
        <v/>
      </c>
    </row>
    <row r="331" spans="2:8">
      <c r="B331" s="50"/>
      <c r="C331" s="14"/>
      <c r="D331" s="22"/>
      <c r="E331" s="26"/>
      <c r="F331" s="68"/>
      <c r="G331" s="17" t="str">
        <f t="shared" si="9"/>
        <v/>
      </c>
    </row>
    <row r="332" spans="2:8" ht="38.25">
      <c r="B332" s="50" t="s">
        <v>2456</v>
      </c>
      <c r="C332" s="14" t="s">
        <v>2457</v>
      </c>
      <c r="D332" s="15" t="s">
        <v>452</v>
      </c>
      <c r="E332" s="26"/>
      <c r="F332" s="68"/>
      <c r="G332" s="17">
        <f t="shared" si="9"/>
        <v>0</v>
      </c>
    </row>
    <row r="333" spans="2:8">
      <c r="B333" s="50"/>
      <c r="C333" s="14"/>
      <c r="D333" s="22"/>
      <c r="E333" s="26"/>
      <c r="F333" s="68"/>
      <c r="G333" s="17" t="str">
        <f t="shared" si="9"/>
        <v/>
      </c>
    </row>
    <row r="334" spans="2:8" ht="38.25">
      <c r="B334" s="50" t="s">
        <v>2458</v>
      </c>
      <c r="C334" s="14" t="s">
        <v>2459</v>
      </c>
      <c r="D334" s="15" t="s">
        <v>452</v>
      </c>
      <c r="E334" s="26"/>
      <c r="F334" s="68"/>
      <c r="G334" s="17">
        <f t="shared" si="9"/>
        <v>0</v>
      </c>
    </row>
    <row r="335" spans="2:8">
      <c r="B335" s="62"/>
      <c r="C335" s="14"/>
      <c r="D335" s="15"/>
      <c r="E335" s="26"/>
      <c r="F335" s="68"/>
      <c r="G335" s="17" t="str">
        <f t="shared" si="9"/>
        <v/>
      </c>
    </row>
    <row r="336" spans="2:8" ht="38.25">
      <c r="B336" s="50" t="s">
        <v>2460</v>
      </c>
      <c r="C336" s="14" t="s">
        <v>2461</v>
      </c>
      <c r="D336" s="15" t="s">
        <v>1003</v>
      </c>
      <c r="E336" s="26"/>
      <c r="F336" s="63"/>
      <c r="G336" s="17">
        <f t="shared" si="9"/>
        <v>0</v>
      </c>
    </row>
    <row r="337" spans="2:7">
      <c r="B337" s="50"/>
      <c r="C337" s="14"/>
      <c r="D337" s="15"/>
      <c r="E337" s="190"/>
      <c r="F337" s="63"/>
      <c r="G337" s="17"/>
    </row>
    <row r="338" spans="2:7">
      <c r="B338" s="152" t="s">
        <v>2462</v>
      </c>
      <c r="C338" s="52" t="s">
        <v>2463</v>
      </c>
      <c r="D338" s="15"/>
      <c r="E338" s="371"/>
      <c r="F338" s="45"/>
      <c r="G338" s="17" t="str">
        <f t="shared" ref="G338:G350" si="10">IF(D338="","",E338*F338)</f>
        <v/>
      </c>
    </row>
    <row r="339" spans="2:7">
      <c r="B339" s="50"/>
      <c r="C339" s="14"/>
      <c r="D339" s="15"/>
      <c r="E339" s="15"/>
      <c r="F339" s="16"/>
      <c r="G339" s="17" t="str">
        <f t="shared" si="10"/>
        <v/>
      </c>
    </row>
    <row r="340" spans="2:7">
      <c r="B340" s="50" t="s">
        <v>2464</v>
      </c>
      <c r="C340" s="148" t="s">
        <v>2465</v>
      </c>
      <c r="D340" s="15" t="s">
        <v>452</v>
      </c>
      <c r="E340" s="15"/>
      <c r="F340" s="16"/>
      <c r="G340" s="17">
        <f t="shared" si="10"/>
        <v>0</v>
      </c>
    </row>
    <row r="341" spans="2:7">
      <c r="B341" s="50"/>
      <c r="C341" s="14"/>
      <c r="D341" s="15"/>
      <c r="E341" s="15"/>
      <c r="F341" s="16"/>
      <c r="G341" s="17" t="str">
        <f t="shared" si="10"/>
        <v/>
      </c>
    </row>
    <row r="342" spans="2:7">
      <c r="B342" s="188" t="s">
        <v>2466</v>
      </c>
      <c r="C342" s="69" t="s">
        <v>2467</v>
      </c>
      <c r="D342" s="15" t="s">
        <v>452</v>
      </c>
      <c r="E342" s="15"/>
      <c r="F342" s="16"/>
      <c r="G342" s="17">
        <f t="shared" si="10"/>
        <v>0</v>
      </c>
    </row>
    <row r="343" spans="2:7">
      <c r="B343" s="62"/>
      <c r="C343" s="14"/>
      <c r="D343" s="15"/>
      <c r="E343" s="15"/>
      <c r="F343" s="16"/>
      <c r="G343" s="17" t="str">
        <f t="shared" si="10"/>
        <v/>
      </c>
    </row>
    <row r="344" spans="2:7">
      <c r="B344" s="92" t="s">
        <v>2468</v>
      </c>
      <c r="C344" s="14" t="s">
        <v>2469</v>
      </c>
      <c r="D344" s="15" t="s">
        <v>1068</v>
      </c>
      <c r="E344" s="23"/>
      <c r="F344" s="24"/>
      <c r="G344" s="17">
        <f t="shared" si="10"/>
        <v>0</v>
      </c>
    </row>
    <row r="345" spans="2:7">
      <c r="B345" s="62"/>
      <c r="C345" s="14"/>
      <c r="D345" s="15"/>
      <c r="E345" s="26"/>
      <c r="F345" s="16"/>
      <c r="G345" s="17" t="str">
        <f t="shared" si="10"/>
        <v/>
      </c>
    </row>
    <row r="346" spans="2:7" ht="25.5">
      <c r="B346" s="62" t="s">
        <v>2470</v>
      </c>
      <c r="C346" s="14" t="s">
        <v>2471</v>
      </c>
      <c r="D346" s="15" t="s">
        <v>1948</v>
      </c>
      <c r="E346" s="26"/>
      <c r="F346" s="63"/>
      <c r="G346" s="17">
        <f t="shared" si="10"/>
        <v>0</v>
      </c>
    </row>
    <row r="347" spans="2:7">
      <c r="B347" s="62"/>
      <c r="C347" s="14"/>
      <c r="D347" s="15"/>
      <c r="E347" s="26"/>
      <c r="F347" s="16"/>
      <c r="G347" s="17" t="str">
        <f t="shared" si="10"/>
        <v/>
      </c>
    </row>
    <row r="348" spans="2:7" ht="25.5">
      <c r="B348" s="50" t="s">
        <v>2472</v>
      </c>
      <c r="C348" s="148" t="s">
        <v>2473</v>
      </c>
      <c r="D348" s="15" t="s">
        <v>1948</v>
      </c>
      <c r="E348" s="26"/>
      <c r="F348" s="66"/>
      <c r="G348" s="17">
        <f t="shared" si="10"/>
        <v>0</v>
      </c>
    </row>
    <row r="349" spans="2:7">
      <c r="B349" s="50"/>
      <c r="C349" s="14"/>
      <c r="D349" s="15"/>
      <c r="E349" s="26"/>
      <c r="F349" s="66"/>
      <c r="G349" s="17" t="str">
        <f t="shared" si="10"/>
        <v/>
      </c>
    </row>
    <row r="350" spans="2:7">
      <c r="B350" s="62" t="s">
        <v>2474</v>
      </c>
      <c r="C350" s="14" t="s">
        <v>2475</v>
      </c>
      <c r="D350" s="15" t="s">
        <v>2298</v>
      </c>
      <c r="E350" s="26"/>
      <c r="F350" s="68"/>
      <c r="G350" s="17">
        <f t="shared" si="10"/>
        <v>0</v>
      </c>
    </row>
    <row r="351" spans="2:7">
      <c r="B351" s="62"/>
      <c r="C351" s="14"/>
      <c r="D351" s="15"/>
      <c r="E351" s="26"/>
      <c r="F351" s="68"/>
      <c r="G351" s="17"/>
    </row>
    <row r="352" spans="2:7">
      <c r="B352" s="62"/>
      <c r="C352" s="14"/>
      <c r="D352" s="15"/>
      <c r="E352" s="26"/>
      <c r="F352" s="68"/>
      <c r="G352" s="17"/>
    </row>
    <row r="353" spans="2:7">
      <c r="B353" s="62"/>
      <c r="C353" s="14"/>
      <c r="D353" s="15"/>
      <c r="E353" s="26"/>
      <c r="F353" s="68"/>
      <c r="G353" s="17"/>
    </row>
    <row r="354" spans="2:7">
      <c r="B354" s="62"/>
      <c r="C354" s="14"/>
      <c r="D354" s="15"/>
      <c r="E354" s="26"/>
      <c r="F354" s="68"/>
      <c r="G354" s="17"/>
    </row>
    <row r="355" spans="2:7">
      <c r="B355" s="62"/>
      <c r="C355" s="14"/>
      <c r="D355" s="15"/>
      <c r="E355" s="26"/>
      <c r="F355" s="68"/>
      <c r="G355" s="17"/>
    </row>
    <row r="356" spans="2:7">
      <c r="B356" s="62"/>
      <c r="C356" s="14"/>
      <c r="D356" s="15"/>
      <c r="E356" s="26"/>
      <c r="F356" s="68"/>
      <c r="G356" s="17"/>
    </row>
    <row r="357" spans="2:7">
      <c r="B357" s="62"/>
      <c r="C357" s="14"/>
      <c r="D357" s="15"/>
      <c r="E357" s="26"/>
      <c r="F357" s="68"/>
      <c r="G357" s="17"/>
    </row>
    <row r="358" spans="2:7">
      <c r="B358" s="62"/>
      <c r="C358" s="14"/>
      <c r="D358" s="15"/>
      <c r="E358" s="26"/>
      <c r="F358" s="68"/>
      <c r="G358" s="17"/>
    </row>
    <row r="359" spans="2:7">
      <c r="B359" s="62"/>
      <c r="C359" s="14"/>
      <c r="D359" s="15"/>
      <c r="E359" s="26"/>
      <c r="F359" s="68"/>
      <c r="G359" s="17"/>
    </row>
    <row r="360" spans="2:7">
      <c r="B360" s="62"/>
      <c r="C360" s="14"/>
      <c r="D360" s="15"/>
      <c r="E360" s="26"/>
      <c r="F360" s="68"/>
      <c r="G360" s="17"/>
    </row>
    <row r="361" spans="2:7">
      <c r="B361" s="62"/>
      <c r="C361" s="14"/>
      <c r="D361" s="15"/>
      <c r="E361" s="26"/>
      <c r="F361" s="68"/>
      <c r="G361" s="17"/>
    </row>
    <row r="362" spans="2:7">
      <c r="B362" s="62"/>
      <c r="C362" s="14"/>
      <c r="D362" s="15"/>
      <c r="E362" s="26"/>
      <c r="F362" s="68"/>
      <c r="G362" s="17"/>
    </row>
    <row r="363" spans="2:7">
      <c r="B363" s="62"/>
      <c r="C363" s="14"/>
      <c r="D363" s="15"/>
      <c r="E363" s="26"/>
      <c r="F363" s="68"/>
      <c r="G363" s="17"/>
    </row>
    <row r="364" spans="2:7">
      <c r="B364" s="62"/>
      <c r="C364" s="14"/>
      <c r="D364" s="15"/>
      <c r="E364" s="26"/>
      <c r="F364" s="68"/>
      <c r="G364" s="17"/>
    </row>
    <row r="365" spans="2:7">
      <c r="B365" s="62"/>
      <c r="C365" s="14"/>
      <c r="D365" s="15"/>
      <c r="E365" s="26"/>
      <c r="F365" s="68"/>
      <c r="G365" s="17"/>
    </row>
    <row r="366" spans="2:7">
      <c r="B366" s="62"/>
      <c r="C366" s="14"/>
      <c r="D366" s="15"/>
      <c r="E366" s="26"/>
      <c r="F366" s="68"/>
      <c r="G366" s="17"/>
    </row>
    <row r="367" spans="2:7">
      <c r="B367" s="62"/>
      <c r="C367" s="14"/>
      <c r="D367" s="15"/>
      <c r="E367" s="26"/>
      <c r="F367" s="68"/>
      <c r="G367" s="17"/>
    </row>
    <row r="368" spans="2:7">
      <c r="B368" s="62"/>
      <c r="C368" s="14"/>
      <c r="D368" s="15"/>
      <c r="E368" s="26"/>
      <c r="F368" s="68"/>
      <c r="G368" s="17"/>
    </row>
    <row r="369" spans="2:7">
      <c r="B369" s="62"/>
      <c r="C369" s="14"/>
      <c r="D369" s="15"/>
      <c r="E369" s="26"/>
      <c r="F369" s="68"/>
      <c r="G369" s="17"/>
    </row>
    <row r="370" spans="2:7">
      <c r="B370" s="62"/>
      <c r="C370" s="14"/>
      <c r="D370" s="15"/>
      <c r="E370" s="26"/>
      <c r="F370" s="68"/>
      <c r="G370" s="17"/>
    </row>
    <row r="371" spans="2:7">
      <c r="B371" s="62"/>
      <c r="C371" s="14"/>
      <c r="D371" s="15"/>
      <c r="E371" s="26"/>
      <c r="F371" s="68"/>
      <c r="G371" s="17"/>
    </row>
    <row r="372" spans="2:7">
      <c r="B372" s="62"/>
      <c r="C372" s="14"/>
      <c r="D372" s="15"/>
      <c r="E372" s="26"/>
      <c r="F372" s="68"/>
      <c r="G372" s="17"/>
    </row>
    <row r="373" spans="2:7">
      <c r="B373" s="62"/>
      <c r="C373" s="14"/>
      <c r="D373" s="15"/>
      <c r="E373" s="26"/>
      <c r="F373" s="68"/>
      <c r="G373" s="17"/>
    </row>
    <row r="374" spans="2:7">
      <c r="B374" s="62"/>
      <c r="C374" s="14"/>
      <c r="D374" s="15"/>
      <c r="E374" s="26"/>
      <c r="F374" s="68"/>
      <c r="G374" s="17"/>
    </row>
    <row r="375" spans="2:7">
      <c r="B375" s="62"/>
      <c r="C375" s="14"/>
      <c r="D375" s="15"/>
      <c r="E375" s="26"/>
      <c r="F375" s="68"/>
      <c r="G375" s="17"/>
    </row>
    <row r="376" spans="2:7">
      <c r="B376" s="62"/>
      <c r="C376" s="14"/>
      <c r="D376" s="15"/>
      <c r="E376" s="26"/>
      <c r="F376" s="68"/>
      <c r="G376" s="17"/>
    </row>
    <row r="377" spans="2:7">
      <c r="B377" s="62"/>
      <c r="C377" s="14"/>
      <c r="D377" s="15"/>
      <c r="E377" s="26"/>
      <c r="F377" s="68"/>
      <c r="G377" s="17"/>
    </row>
    <row r="378" spans="2:7">
      <c r="B378" s="62"/>
      <c r="C378" s="14"/>
      <c r="D378" s="15"/>
      <c r="E378" s="26"/>
      <c r="F378" s="68"/>
      <c r="G378" s="17"/>
    </row>
    <row r="379" spans="2:7">
      <c r="B379" s="62"/>
      <c r="C379" s="14"/>
      <c r="D379" s="15"/>
      <c r="E379" s="26"/>
      <c r="F379" s="68"/>
      <c r="G379" s="17"/>
    </row>
    <row r="380" spans="2:7">
      <c r="B380" s="62"/>
      <c r="C380" s="14"/>
      <c r="D380" s="15"/>
      <c r="E380" s="26"/>
      <c r="F380" s="68"/>
      <c r="G380" s="17"/>
    </row>
    <row r="381" spans="2:7">
      <c r="B381" s="62"/>
      <c r="C381" s="14"/>
      <c r="D381" s="15"/>
      <c r="E381" s="26"/>
      <c r="F381" s="68"/>
      <c r="G381" s="17"/>
    </row>
    <row r="382" spans="2:7">
      <c r="B382" s="62"/>
      <c r="C382" s="14"/>
      <c r="D382" s="15"/>
      <c r="E382" s="26"/>
      <c r="F382" s="68"/>
      <c r="G382" s="17"/>
    </row>
    <row r="383" spans="2:7">
      <c r="B383" s="62"/>
      <c r="C383" s="14"/>
      <c r="D383" s="15"/>
      <c r="E383" s="26"/>
      <c r="F383" s="66"/>
      <c r="G383" s="17" t="str">
        <f>IF(D383="","",E383*F383)</f>
        <v/>
      </c>
    </row>
    <row r="384" spans="2:7">
      <c r="B384" s="92"/>
      <c r="C384" s="14"/>
      <c r="D384" s="15"/>
      <c r="E384" s="26"/>
      <c r="F384" s="63"/>
      <c r="G384" s="17" t="str">
        <f>IF(D384="","",E384*F384)</f>
        <v/>
      </c>
    </row>
    <row r="385" spans="2:8">
      <c r="B385" s="50"/>
      <c r="C385" s="14"/>
      <c r="D385" s="15"/>
      <c r="E385" s="26"/>
      <c r="F385" s="68"/>
      <c r="G385" s="17" t="str">
        <f>IF(D385="","",E385*F385)</f>
        <v/>
      </c>
    </row>
    <row r="386" spans="2:8">
      <c r="B386" s="21"/>
      <c r="C386" s="14"/>
      <c r="D386" s="22"/>
      <c r="E386" s="26"/>
      <c r="F386" s="68"/>
      <c r="G386" s="17" t="str">
        <f>IF(D386="","",E386*F386)</f>
        <v/>
      </c>
    </row>
    <row r="387" spans="2:8">
      <c r="B387" s="21"/>
      <c r="C387" s="14"/>
      <c r="D387" s="15"/>
      <c r="E387" s="26"/>
      <c r="F387" s="68"/>
      <c r="G387" s="17" t="str">
        <f>IF(D387="","",E387*F387)</f>
        <v/>
      </c>
    </row>
    <row r="388" spans="2:8" s="28" customFormat="1" ht="24.75" customHeight="1">
      <c r="B388" s="90" t="str">
        <f>$B$10</f>
        <v>C10.1</v>
      </c>
      <c r="C388" s="30" t="s">
        <v>94</v>
      </c>
      <c r="D388" s="31"/>
      <c r="E388" s="32"/>
      <c r="F388" s="31"/>
      <c r="G388" s="33">
        <f>SUM(G328:G387)</f>
        <v>0</v>
      </c>
      <c r="H388" s="34"/>
    </row>
  </sheetData>
  <mergeCells count="39">
    <mergeCell ref="E1:G1"/>
    <mergeCell ref="G4:G7"/>
    <mergeCell ref="B4:F4"/>
    <mergeCell ref="B5:F7"/>
    <mergeCell ref="B67:D67"/>
    <mergeCell ref="E67:G69"/>
    <mergeCell ref="B68:D68"/>
    <mergeCell ref="B69:D69"/>
    <mergeCell ref="B70:F70"/>
    <mergeCell ref="G70:G73"/>
    <mergeCell ref="B71:F73"/>
    <mergeCell ref="B124:D124"/>
    <mergeCell ref="E124:G126"/>
    <mergeCell ref="B125:D125"/>
    <mergeCell ref="B126:D126"/>
    <mergeCell ref="B194:F194"/>
    <mergeCell ref="G194:G197"/>
    <mergeCell ref="B195:F197"/>
    <mergeCell ref="B127:F127"/>
    <mergeCell ref="G127:G130"/>
    <mergeCell ref="B128:F130"/>
    <mergeCell ref="B191:D191"/>
    <mergeCell ref="E191:G193"/>
    <mergeCell ref="B192:D192"/>
    <mergeCell ref="B193:D193"/>
    <mergeCell ref="B258:D258"/>
    <mergeCell ref="E258:G260"/>
    <mergeCell ref="B259:D259"/>
    <mergeCell ref="B260:D260"/>
    <mergeCell ref="B261:F261"/>
    <mergeCell ref="G261:G264"/>
    <mergeCell ref="B262:F264"/>
    <mergeCell ref="B320:D320"/>
    <mergeCell ref="E320:G322"/>
    <mergeCell ref="B321:D321"/>
    <mergeCell ref="B322:D322"/>
    <mergeCell ref="B323:F323"/>
    <mergeCell ref="G323:G326"/>
    <mergeCell ref="B324:F326"/>
  </mergeCells>
  <pageMargins left="0.43307086614173229" right="0.31496062992125984" top="0.43307086614173229" bottom="0.62992125984251968" header="0.35433070866141736" footer="0.31496062992125984"/>
  <pageSetup paperSize="9" scale="72"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3">
    <tabColor rgb="FFFF0000"/>
  </sheetPr>
  <dimension ref="B1:H65"/>
  <sheetViews>
    <sheetView view="pageBreakPreview" zoomScaleNormal="125" zoomScaleSheetLayoutView="100" zoomScalePageLayoutView="125" workbookViewId="0">
      <selection activeCell="L50" sqref="L50"/>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24.14062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c r="H3" s="5">
        <f>33.9*15</f>
        <v>508.5</v>
      </c>
    </row>
    <row r="4" spans="2:8" ht="12.75" customHeight="1">
      <c r="B4" s="670" t="s">
        <v>148</v>
      </c>
      <c r="C4" s="671"/>
      <c r="D4" s="671"/>
      <c r="E4" s="671"/>
      <c r="F4" s="671"/>
      <c r="G4" s="678" t="str">
        <f>"CHAPTER "&amp;B10</f>
        <v>CHAPTER C11.3</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16" si="0">IF(D9="","",E9*F9)</f>
        <v/>
      </c>
      <c r="H9" s="18"/>
    </row>
    <row r="10" spans="2:8">
      <c r="B10" s="74" t="s">
        <v>2476</v>
      </c>
      <c r="C10" s="20" t="s">
        <v>2477</v>
      </c>
      <c r="D10" s="15"/>
      <c r="E10" s="15"/>
      <c r="F10" s="16"/>
      <c r="G10" s="17" t="str">
        <f t="shared" si="0"/>
        <v/>
      </c>
      <c r="H10" s="18"/>
    </row>
    <row r="11" spans="2:8">
      <c r="B11" s="50"/>
      <c r="C11" s="14"/>
      <c r="D11" s="15"/>
      <c r="E11" s="15"/>
      <c r="F11" s="16"/>
      <c r="G11" s="17" t="str">
        <f t="shared" si="0"/>
        <v/>
      </c>
      <c r="H11" s="18"/>
    </row>
    <row r="12" spans="2:8">
      <c r="B12" s="50" t="s">
        <v>2478</v>
      </c>
      <c r="C12" s="14" t="s">
        <v>2479</v>
      </c>
      <c r="D12" s="15" t="s">
        <v>109</v>
      </c>
      <c r="E12" s="15"/>
      <c r="F12" s="16"/>
      <c r="G12" s="17">
        <f t="shared" si="0"/>
        <v>0</v>
      </c>
      <c r="H12" s="18"/>
    </row>
    <row r="13" spans="2:8">
      <c r="B13" s="50"/>
      <c r="C13" s="14"/>
      <c r="D13" s="15"/>
      <c r="E13" s="15"/>
      <c r="F13" s="16"/>
      <c r="G13" s="17" t="str">
        <f t="shared" si="0"/>
        <v/>
      </c>
      <c r="H13" s="18"/>
    </row>
    <row r="14" spans="2:8">
      <c r="B14" s="62" t="s">
        <v>2480</v>
      </c>
      <c r="C14" s="14" t="s">
        <v>2481</v>
      </c>
      <c r="D14" s="15" t="s">
        <v>109</v>
      </c>
      <c r="E14" s="15"/>
      <c r="F14" s="16"/>
      <c r="G14" s="17">
        <f t="shared" si="0"/>
        <v>0</v>
      </c>
      <c r="H14" s="18"/>
    </row>
    <row r="15" spans="2:8">
      <c r="B15" s="62"/>
      <c r="C15" s="14"/>
      <c r="D15" s="15"/>
      <c r="E15" s="15"/>
      <c r="F15" s="16"/>
      <c r="G15" s="17" t="str">
        <f t="shared" si="0"/>
        <v/>
      </c>
      <c r="H15" s="18"/>
    </row>
    <row r="16" spans="2:8" ht="25.5">
      <c r="B16" s="50" t="s">
        <v>2482</v>
      </c>
      <c r="C16" s="14" t="s">
        <v>2483</v>
      </c>
      <c r="D16" s="15" t="s">
        <v>109</v>
      </c>
      <c r="E16" s="23"/>
      <c r="F16" s="24"/>
      <c r="G16" s="25">
        <f t="shared" si="0"/>
        <v>0</v>
      </c>
      <c r="H16" s="18"/>
    </row>
    <row r="17" spans="2:8">
      <c r="B17" s="50"/>
      <c r="C17" s="14"/>
      <c r="D17" s="15"/>
      <c r="E17" s="23"/>
      <c r="F17" s="24"/>
      <c r="G17" s="25"/>
      <c r="H17" s="18"/>
    </row>
    <row r="18" spans="2:8">
      <c r="B18" s="50"/>
      <c r="C18" s="14"/>
      <c r="D18" s="15"/>
      <c r="E18" s="23"/>
      <c r="F18" s="24"/>
      <c r="G18" s="25"/>
      <c r="H18" s="18"/>
    </row>
    <row r="19" spans="2:8">
      <c r="B19" s="50"/>
      <c r="C19" s="14"/>
      <c r="D19" s="15"/>
      <c r="E19" s="23"/>
      <c r="F19" s="24"/>
      <c r="G19" s="25"/>
      <c r="H19" s="18"/>
    </row>
    <row r="20" spans="2:8">
      <c r="B20" s="50"/>
      <c r="C20" s="14"/>
      <c r="D20" s="15"/>
      <c r="E20" s="23"/>
      <c r="F20" s="24"/>
      <c r="G20" s="25"/>
      <c r="H20" s="18"/>
    </row>
    <row r="21" spans="2:8">
      <c r="B21" s="50"/>
      <c r="C21" s="14"/>
      <c r="D21" s="15"/>
      <c r="E21" s="23"/>
      <c r="F21" s="24"/>
      <c r="G21" s="25"/>
      <c r="H21" s="18"/>
    </row>
    <row r="22" spans="2:8">
      <c r="B22" s="50"/>
      <c r="C22" s="14"/>
      <c r="D22" s="15"/>
      <c r="E22" s="23"/>
      <c r="F22" s="24"/>
      <c r="G22" s="25"/>
      <c r="H22" s="18"/>
    </row>
    <row r="23" spans="2:8">
      <c r="B23" s="50"/>
      <c r="C23" s="14"/>
      <c r="D23" s="15"/>
      <c r="E23" s="23"/>
      <c r="F23" s="24"/>
      <c r="G23" s="25"/>
      <c r="H23" s="18"/>
    </row>
    <row r="24" spans="2:8">
      <c r="B24" s="50"/>
      <c r="C24" s="14"/>
      <c r="D24" s="15"/>
      <c r="E24" s="23"/>
      <c r="F24" s="24"/>
      <c r="G24" s="25"/>
      <c r="H24" s="18"/>
    </row>
    <row r="25" spans="2:8">
      <c r="B25" s="50"/>
      <c r="C25" s="14"/>
      <c r="D25" s="15"/>
      <c r="E25" s="23"/>
      <c r="F25" s="24"/>
      <c r="G25" s="25"/>
      <c r="H25" s="18"/>
    </row>
    <row r="26" spans="2:8">
      <c r="B26" s="50"/>
      <c r="C26" s="14"/>
      <c r="D26" s="15"/>
      <c r="E26" s="23"/>
      <c r="F26" s="24"/>
      <c r="G26" s="25"/>
      <c r="H26" s="18"/>
    </row>
    <row r="27" spans="2:8">
      <c r="B27" s="50"/>
      <c r="C27" s="14"/>
      <c r="D27" s="15"/>
      <c r="E27" s="23"/>
      <c r="F27" s="24"/>
      <c r="G27" s="25"/>
      <c r="H27" s="18"/>
    </row>
    <row r="28" spans="2:8">
      <c r="B28" s="50"/>
      <c r="C28" s="14"/>
      <c r="D28" s="15"/>
      <c r="E28" s="23"/>
      <c r="F28" s="24"/>
      <c r="G28" s="25"/>
      <c r="H28" s="18"/>
    </row>
    <row r="29" spans="2:8">
      <c r="B29" s="50"/>
      <c r="C29" s="14"/>
      <c r="D29" s="15"/>
      <c r="E29" s="23"/>
      <c r="F29" s="24"/>
      <c r="G29" s="25"/>
      <c r="H29" s="18"/>
    </row>
    <row r="30" spans="2:8">
      <c r="B30" s="50"/>
      <c r="C30" s="14"/>
      <c r="D30" s="15"/>
      <c r="E30" s="23"/>
      <c r="F30" s="24"/>
      <c r="G30" s="25"/>
      <c r="H30" s="18"/>
    </row>
    <row r="31" spans="2:8">
      <c r="B31" s="50"/>
      <c r="C31" s="14"/>
      <c r="D31" s="15"/>
      <c r="E31" s="23"/>
      <c r="F31" s="24"/>
      <c r="G31" s="25"/>
      <c r="H31" s="18"/>
    </row>
    <row r="32" spans="2:8">
      <c r="B32" s="50"/>
      <c r="C32" s="14"/>
      <c r="D32" s="15"/>
      <c r="E32" s="23"/>
      <c r="F32" s="24"/>
      <c r="G32" s="25"/>
      <c r="H32" s="18"/>
    </row>
    <row r="33" spans="2:8">
      <c r="B33" s="50"/>
      <c r="C33" s="14"/>
      <c r="D33" s="15"/>
      <c r="E33" s="23"/>
      <c r="F33" s="24"/>
      <c r="G33" s="25"/>
      <c r="H33" s="18"/>
    </row>
    <row r="34" spans="2:8">
      <c r="B34" s="50"/>
      <c r="C34" s="14"/>
      <c r="D34" s="15"/>
      <c r="E34" s="23"/>
      <c r="F34" s="24"/>
      <c r="G34" s="25"/>
      <c r="H34" s="18"/>
    </row>
    <row r="35" spans="2:8">
      <c r="B35" s="50"/>
      <c r="C35" s="14"/>
      <c r="D35" s="15"/>
      <c r="E35" s="23"/>
      <c r="F35" s="24"/>
      <c r="G35" s="25"/>
      <c r="H35" s="18"/>
    </row>
    <row r="36" spans="2:8">
      <c r="B36" s="50"/>
      <c r="C36" s="14"/>
      <c r="D36" s="15"/>
      <c r="E36" s="23"/>
      <c r="F36" s="24"/>
      <c r="G36" s="25"/>
      <c r="H36" s="18"/>
    </row>
    <row r="37" spans="2:8">
      <c r="B37" s="50"/>
      <c r="C37" s="14"/>
      <c r="D37" s="15"/>
      <c r="E37" s="23"/>
      <c r="F37" s="24"/>
      <c r="G37" s="25"/>
      <c r="H37" s="18"/>
    </row>
    <row r="38" spans="2:8">
      <c r="B38" s="50"/>
      <c r="C38" s="14"/>
      <c r="D38" s="15"/>
      <c r="E38" s="23"/>
      <c r="F38" s="24"/>
      <c r="G38" s="25"/>
      <c r="H38" s="18"/>
    </row>
    <row r="39" spans="2:8">
      <c r="B39" s="50"/>
      <c r="C39" s="14"/>
      <c r="D39" s="15"/>
      <c r="E39" s="23"/>
      <c r="F39" s="24"/>
      <c r="G39" s="25"/>
      <c r="H39" s="18"/>
    </row>
    <row r="40" spans="2:8">
      <c r="B40" s="50"/>
      <c r="C40" s="14"/>
      <c r="D40" s="15"/>
      <c r="E40" s="23"/>
      <c r="F40" s="24"/>
      <c r="G40" s="25"/>
      <c r="H40" s="18"/>
    </row>
    <row r="41" spans="2:8">
      <c r="B41" s="50"/>
      <c r="C41" s="14"/>
      <c r="D41" s="15"/>
      <c r="E41" s="23"/>
      <c r="F41" s="24"/>
      <c r="G41" s="25"/>
      <c r="H41" s="18"/>
    </row>
    <row r="42" spans="2:8">
      <c r="B42" s="50"/>
      <c r="C42" s="14"/>
      <c r="D42" s="15"/>
      <c r="E42" s="23"/>
      <c r="F42" s="24"/>
      <c r="G42" s="25"/>
      <c r="H42" s="18"/>
    </row>
    <row r="43" spans="2:8">
      <c r="B43" s="50"/>
      <c r="C43" s="14"/>
      <c r="D43" s="15"/>
      <c r="E43" s="23"/>
      <c r="F43" s="24"/>
      <c r="G43" s="25"/>
      <c r="H43" s="18"/>
    </row>
    <row r="44" spans="2:8">
      <c r="B44" s="50"/>
      <c r="C44" s="14"/>
      <c r="D44" s="15"/>
      <c r="E44" s="23"/>
      <c r="F44" s="24"/>
      <c r="G44" s="25"/>
      <c r="H44" s="18"/>
    </row>
    <row r="45" spans="2:8">
      <c r="B45" s="50"/>
      <c r="C45" s="14"/>
      <c r="D45" s="15"/>
      <c r="E45" s="23"/>
      <c r="F45" s="24"/>
      <c r="G45" s="25"/>
      <c r="H45" s="18"/>
    </row>
    <row r="46" spans="2:8">
      <c r="B46" s="50"/>
      <c r="C46" s="14"/>
      <c r="D46" s="15"/>
      <c r="E46" s="23"/>
      <c r="F46" s="24"/>
      <c r="G46" s="25"/>
      <c r="H46" s="18"/>
    </row>
    <row r="47" spans="2:8">
      <c r="B47" s="50"/>
      <c r="C47" s="14"/>
      <c r="D47" s="15"/>
      <c r="E47" s="23"/>
      <c r="F47" s="24"/>
      <c r="G47" s="25"/>
      <c r="H47" s="18"/>
    </row>
    <row r="48" spans="2:8">
      <c r="B48" s="50"/>
      <c r="C48" s="14"/>
      <c r="D48" s="15"/>
      <c r="E48" s="23"/>
      <c r="F48" s="24"/>
      <c r="G48" s="25"/>
      <c r="H48" s="18"/>
    </row>
    <row r="49" spans="2:8">
      <c r="B49" s="50"/>
      <c r="C49" s="14"/>
      <c r="D49" s="15"/>
      <c r="E49" s="23"/>
      <c r="F49" s="24"/>
      <c r="G49" s="25"/>
      <c r="H49" s="18"/>
    </row>
    <row r="50" spans="2:8">
      <c r="B50" s="50"/>
      <c r="C50" s="14"/>
      <c r="D50" s="15"/>
      <c r="E50" s="23"/>
      <c r="F50" s="24"/>
      <c r="G50" s="25"/>
      <c r="H50" s="18"/>
    </row>
    <row r="51" spans="2:8">
      <c r="B51" s="50"/>
      <c r="C51" s="14"/>
      <c r="D51" s="15"/>
      <c r="E51" s="23"/>
      <c r="F51" s="24"/>
      <c r="G51" s="25"/>
      <c r="H51" s="18"/>
    </row>
    <row r="52" spans="2:8">
      <c r="B52" s="50"/>
      <c r="C52" s="14"/>
      <c r="D52" s="15"/>
      <c r="E52" s="23"/>
      <c r="F52" s="24"/>
      <c r="G52" s="25"/>
      <c r="H52" s="18"/>
    </row>
    <row r="53" spans="2:8">
      <c r="B53" s="50"/>
      <c r="C53" s="14"/>
      <c r="D53" s="15"/>
      <c r="E53" s="23"/>
      <c r="F53" s="24"/>
      <c r="G53" s="25"/>
      <c r="H53" s="18"/>
    </row>
    <row r="54" spans="2:8">
      <c r="B54" s="50"/>
      <c r="C54" s="14"/>
      <c r="D54" s="15"/>
      <c r="E54" s="23"/>
      <c r="F54" s="24"/>
      <c r="G54" s="25"/>
      <c r="H54" s="18"/>
    </row>
    <row r="55" spans="2:8">
      <c r="B55" s="50"/>
      <c r="C55" s="14"/>
      <c r="D55" s="15"/>
      <c r="E55" s="23"/>
      <c r="F55" s="24"/>
      <c r="G55" s="25"/>
      <c r="H55" s="18"/>
    </row>
    <row r="56" spans="2:8">
      <c r="B56" s="50"/>
      <c r="C56" s="14"/>
      <c r="D56" s="15"/>
      <c r="E56" s="23"/>
      <c r="F56" s="24"/>
      <c r="G56" s="25"/>
      <c r="H56" s="18"/>
    </row>
    <row r="57" spans="2:8">
      <c r="B57" s="50"/>
      <c r="C57" s="14"/>
      <c r="D57" s="15"/>
      <c r="E57" s="23"/>
      <c r="F57" s="24"/>
      <c r="G57" s="25"/>
      <c r="H57" s="18"/>
    </row>
    <row r="58" spans="2:8">
      <c r="B58" s="50"/>
      <c r="C58" s="14"/>
      <c r="D58" s="15"/>
      <c r="E58" s="23"/>
      <c r="F58" s="24"/>
      <c r="G58" s="25"/>
      <c r="H58" s="18"/>
    </row>
    <row r="59" spans="2:8">
      <c r="B59" s="50"/>
      <c r="C59" s="14"/>
      <c r="D59" s="15"/>
      <c r="E59" s="23"/>
      <c r="F59" s="24"/>
      <c r="G59" s="25"/>
      <c r="H59" s="18"/>
    </row>
    <row r="60" spans="2:8">
      <c r="B60" s="50"/>
      <c r="C60" s="14"/>
      <c r="D60" s="15"/>
      <c r="E60" s="23"/>
      <c r="F60" s="24"/>
      <c r="G60" s="25"/>
      <c r="H60" s="18"/>
    </row>
    <row r="61" spans="2:8">
      <c r="B61" s="50"/>
      <c r="C61" s="14"/>
      <c r="D61" s="15"/>
      <c r="E61" s="23"/>
      <c r="F61" s="24"/>
      <c r="G61" s="25"/>
      <c r="H61" s="18"/>
    </row>
    <row r="62" spans="2:8">
      <c r="B62" s="50"/>
      <c r="C62" s="14"/>
      <c r="D62" s="15"/>
      <c r="E62" s="23"/>
      <c r="F62" s="24"/>
      <c r="G62" s="25"/>
      <c r="H62" s="18"/>
    </row>
    <row r="63" spans="2:8">
      <c r="B63" s="50"/>
      <c r="C63" s="14"/>
      <c r="D63" s="15"/>
      <c r="E63" s="23"/>
      <c r="F63" s="24"/>
      <c r="G63" s="25"/>
      <c r="H63" s="18"/>
    </row>
    <row r="64" spans="2:8">
      <c r="B64" s="60"/>
      <c r="C64" s="14"/>
      <c r="D64" s="15"/>
      <c r="E64" s="15"/>
      <c r="F64" s="16"/>
      <c r="G64" s="17"/>
      <c r="H64" s="18"/>
    </row>
    <row r="65" spans="2:8" s="28" customFormat="1" ht="24.75" customHeight="1">
      <c r="B65" s="90" t="str">
        <f>$B$10</f>
        <v>C11.3</v>
      </c>
      <c r="C65" s="30" t="s">
        <v>94</v>
      </c>
      <c r="D65" s="31"/>
      <c r="E65" s="32"/>
      <c r="F65" s="31"/>
      <c r="G65" s="33">
        <f>SUM(G9:G64)</f>
        <v>0</v>
      </c>
      <c r="H65" s="34"/>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5"/>
  <dimension ref="B1:H144"/>
  <sheetViews>
    <sheetView view="pageBreakPreview" zoomScaleNormal="125" zoomScaleSheetLayoutView="100" zoomScalePageLayoutView="125" workbookViewId="0">
      <pane xSplit="4" ySplit="1" topLeftCell="E10" activePane="bottomRight" state="frozen"/>
      <selection pane="bottomRight" activeCell="C12" sqref="C12"/>
      <selection pane="bottomLeft" activeCell="R26" sqref="R26"/>
      <selection pane="topRight" activeCell="R26" sqref="R26"/>
    </sheetView>
  </sheetViews>
  <sheetFormatPr defaultColWidth="8.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8.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3"/>
    </row>
    <row r="4" spans="2:8" ht="12.75" customHeight="1">
      <c r="B4" s="670" t="s">
        <v>148</v>
      </c>
      <c r="C4" s="671"/>
      <c r="D4" s="671"/>
      <c r="E4" s="671"/>
      <c r="F4" s="671"/>
      <c r="G4" s="678" t="str">
        <f>"CHAPTER "&amp;B10</f>
        <v>CHAPTER C11.5</v>
      </c>
      <c r="H4" s="6"/>
    </row>
    <row r="5" spans="2:8" ht="7.5" customHeight="1">
      <c r="B5" s="663" t="str">
        <f>ContractDescription</f>
        <v>THE CONSTRUCTION OF MKUZE RIVER BRIDGE NO.3801 AT KM 27+440 ON MAIN ROAD P52-3 IN ZULULAND UNDER EMPANGENI REGION.</v>
      </c>
      <c r="C5" s="664"/>
      <c r="D5" s="664"/>
      <c r="E5" s="664"/>
      <c r="F5" s="664"/>
      <c r="G5" s="679"/>
      <c r="H5" s="8"/>
    </row>
    <row r="6" spans="2:8" ht="12.75" customHeight="1">
      <c r="B6" s="663"/>
      <c r="C6" s="664"/>
      <c r="D6" s="664"/>
      <c r="E6" s="664"/>
      <c r="F6" s="664"/>
      <c r="G6" s="679"/>
      <c r="H6" s="8"/>
    </row>
    <row r="7" spans="2:8" s="9" customFormat="1" ht="7.5" customHeight="1">
      <c r="B7" s="665"/>
      <c r="C7" s="666"/>
      <c r="D7" s="666"/>
      <c r="E7" s="666"/>
      <c r="F7" s="666"/>
      <c r="G7" s="680"/>
      <c r="H7" s="12"/>
    </row>
    <row r="8" spans="2:8" s="9" customFormat="1" ht="24.95" customHeight="1">
      <c r="B8" s="10" t="s">
        <v>49</v>
      </c>
      <c r="C8" s="11" t="s">
        <v>50</v>
      </c>
      <c r="D8" s="11" t="s">
        <v>51</v>
      </c>
      <c r="E8" s="11" t="s">
        <v>53</v>
      </c>
      <c r="F8" s="11" t="s">
        <v>54</v>
      </c>
      <c r="G8" s="11" t="s">
        <v>55</v>
      </c>
      <c r="H8" s="12"/>
    </row>
    <row r="9" spans="2:8">
      <c r="B9" s="13"/>
      <c r="C9" s="14"/>
      <c r="D9" s="15"/>
      <c r="E9" s="15"/>
      <c r="F9" s="16"/>
      <c r="G9" s="17" t="str">
        <f>IF(D9="","",E9*F9)</f>
        <v/>
      </c>
      <c r="H9" s="18"/>
    </row>
    <row r="10" spans="2:8">
      <c r="B10" s="74" t="s">
        <v>2484</v>
      </c>
      <c r="C10" s="20" t="s">
        <v>2485</v>
      </c>
      <c r="D10" s="15"/>
      <c r="E10" s="15"/>
      <c r="F10" s="16"/>
      <c r="G10" s="17"/>
      <c r="H10" s="18"/>
    </row>
    <row r="11" spans="2:8">
      <c r="B11" s="50"/>
      <c r="C11" s="14"/>
      <c r="D11" s="15"/>
      <c r="E11" s="15"/>
      <c r="F11" s="16"/>
      <c r="G11" s="17"/>
      <c r="H11" s="18"/>
    </row>
    <row r="12" spans="2:8" ht="38.25">
      <c r="B12" s="50" t="s">
        <v>2486</v>
      </c>
      <c r="C12" s="14" t="s">
        <v>2487</v>
      </c>
      <c r="D12" s="15"/>
      <c r="E12" s="15"/>
      <c r="F12" s="16"/>
      <c r="G12" s="17" t="str">
        <f t="shared" ref="G12:G26" si="0">IF(D12="","",E12*F12)</f>
        <v/>
      </c>
      <c r="H12" s="18"/>
    </row>
    <row r="13" spans="2:8">
      <c r="B13" s="50"/>
      <c r="C13" s="14"/>
      <c r="D13" s="15"/>
      <c r="E13" s="15"/>
      <c r="F13" s="16"/>
      <c r="G13" s="17" t="str">
        <f t="shared" si="0"/>
        <v/>
      </c>
      <c r="H13" s="18"/>
    </row>
    <row r="14" spans="2:8">
      <c r="B14" s="50" t="s">
        <v>2488</v>
      </c>
      <c r="C14" s="14" t="s">
        <v>2489</v>
      </c>
      <c r="D14" s="15" t="s">
        <v>275</v>
      </c>
      <c r="E14" s="15"/>
      <c r="F14" s="16"/>
      <c r="G14" s="17">
        <f t="shared" si="0"/>
        <v>0</v>
      </c>
      <c r="H14" s="18"/>
    </row>
    <row r="15" spans="2:8">
      <c r="B15" s="62"/>
      <c r="C15" s="14"/>
      <c r="D15" s="15"/>
      <c r="E15" s="15"/>
      <c r="F15" s="16"/>
      <c r="G15" s="17" t="str">
        <f t="shared" si="0"/>
        <v/>
      </c>
      <c r="H15" s="18"/>
    </row>
    <row r="16" spans="2:8">
      <c r="B16" s="50" t="s">
        <v>2490</v>
      </c>
      <c r="C16" s="14" t="s">
        <v>2491</v>
      </c>
      <c r="D16" s="22" t="s">
        <v>275</v>
      </c>
      <c r="E16" s="23"/>
      <c r="F16" s="24"/>
      <c r="G16" s="25">
        <f t="shared" si="0"/>
        <v>0</v>
      </c>
      <c r="H16" s="61"/>
    </row>
    <row r="17" spans="2:8">
      <c r="B17" s="62"/>
      <c r="C17" s="14"/>
      <c r="D17" s="15"/>
      <c r="E17" s="26"/>
      <c r="F17" s="16"/>
      <c r="G17" s="25" t="str">
        <f t="shared" si="0"/>
        <v/>
      </c>
      <c r="H17" s="18"/>
    </row>
    <row r="18" spans="2:8">
      <c r="B18" s="50" t="s">
        <v>2492</v>
      </c>
      <c r="C18" s="14" t="s">
        <v>2493</v>
      </c>
      <c r="D18" s="22" t="s">
        <v>1021</v>
      </c>
      <c r="E18" s="26"/>
      <c r="F18" s="63"/>
      <c r="G18" s="25">
        <f t="shared" si="0"/>
        <v>0</v>
      </c>
      <c r="H18" s="18"/>
    </row>
    <row r="19" spans="2:8">
      <c r="B19" s="62"/>
      <c r="C19" s="14"/>
      <c r="D19" s="15"/>
      <c r="E19" s="26"/>
      <c r="F19" s="16"/>
      <c r="G19" s="25" t="str">
        <f t="shared" si="0"/>
        <v/>
      </c>
      <c r="H19" s="64"/>
    </row>
    <row r="20" spans="2:8">
      <c r="B20" s="50" t="s">
        <v>2494</v>
      </c>
      <c r="C20" s="148" t="s">
        <v>2495</v>
      </c>
      <c r="D20" s="22" t="s">
        <v>1021</v>
      </c>
      <c r="E20" s="26"/>
      <c r="F20" s="66"/>
      <c r="G20" s="25">
        <f t="shared" si="0"/>
        <v>0</v>
      </c>
      <c r="H20" s="67"/>
    </row>
    <row r="21" spans="2:8">
      <c r="B21" s="62"/>
      <c r="C21" s="780"/>
      <c r="D21" s="65"/>
      <c r="E21" s="26"/>
      <c r="F21" s="66"/>
      <c r="G21" s="25" t="str">
        <f t="shared" si="0"/>
        <v/>
      </c>
      <c r="H21" s="67"/>
    </row>
    <row r="22" spans="2:8">
      <c r="B22" s="50" t="s">
        <v>2496</v>
      </c>
      <c r="C22" s="52" t="s">
        <v>2497</v>
      </c>
      <c r="D22" s="22" t="s">
        <v>275</v>
      </c>
      <c r="E22" s="26"/>
      <c r="F22" s="68"/>
      <c r="G22" s="25">
        <f t="shared" si="0"/>
        <v>0</v>
      </c>
      <c r="H22" s="67"/>
    </row>
    <row r="23" spans="2:8">
      <c r="B23" s="62"/>
      <c r="C23" s="780"/>
      <c r="D23" s="65"/>
      <c r="E23" s="26"/>
      <c r="F23" s="66"/>
      <c r="G23" s="25" t="str">
        <f t="shared" si="0"/>
        <v/>
      </c>
      <c r="H23" s="67"/>
    </row>
    <row r="24" spans="2:8">
      <c r="B24" s="50" t="s">
        <v>2498</v>
      </c>
      <c r="C24" s="14" t="s">
        <v>2499</v>
      </c>
      <c r="D24" s="22" t="s">
        <v>1021</v>
      </c>
      <c r="E24" s="26"/>
      <c r="F24" s="63"/>
      <c r="G24" s="25">
        <f t="shared" si="0"/>
        <v>0</v>
      </c>
      <c r="H24" s="67"/>
    </row>
    <row r="25" spans="2:8">
      <c r="B25" s="62"/>
      <c r="C25" s="14"/>
      <c r="D25" s="15"/>
      <c r="E25" s="26"/>
      <c r="F25" s="66"/>
      <c r="G25" s="25" t="str">
        <f t="shared" si="0"/>
        <v/>
      </c>
      <c r="H25" s="67"/>
    </row>
    <row r="26" spans="2:8" ht="25.5">
      <c r="B26" s="50" t="s">
        <v>2500</v>
      </c>
      <c r="C26" s="148" t="s">
        <v>2501</v>
      </c>
      <c r="D26" s="22" t="s">
        <v>109</v>
      </c>
      <c r="E26" s="26"/>
      <c r="F26" s="16"/>
      <c r="G26" s="25">
        <f t="shared" si="0"/>
        <v>0</v>
      </c>
      <c r="H26" s="18"/>
    </row>
    <row r="27" spans="2:8">
      <c r="B27" s="50"/>
      <c r="C27" s="148"/>
      <c r="D27" s="22"/>
      <c r="E27" s="26"/>
      <c r="F27" s="16"/>
      <c r="G27" s="25"/>
      <c r="H27" s="18"/>
    </row>
    <row r="28" spans="2:8" ht="25.5">
      <c r="B28" s="50" t="s">
        <v>2502</v>
      </c>
      <c r="C28" s="148" t="s">
        <v>2503</v>
      </c>
      <c r="D28" s="22" t="s">
        <v>109</v>
      </c>
      <c r="E28" s="26"/>
      <c r="F28" s="16"/>
      <c r="G28" s="25"/>
      <c r="H28" s="18"/>
    </row>
    <row r="29" spans="2:8">
      <c r="B29" s="62"/>
      <c r="C29" s="14"/>
      <c r="D29" s="15"/>
      <c r="E29" s="26"/>
      <c r="F29" s="16"/>
      <c r="G29" s="25" t="str">
        <f t="shared" ref="G29:G57" si="1">IF(D29="","",E29*F29)</f>
        <v/>
      </c>
      <c r="H29" s="18"/>
    </row>
    <row r="30" spans="2:8">
      <c r="B30" s="50" t="s">
        <v>2504</v>
      </c>
      <c r="C30" s="14" t="s">
        <v>2505</v>
      </c>
      <c r="D30" s="22"/>
      <c r="E30" s="26"/>
      <c r="F30" s="68"/>
      <c r="G30" s="25" t="str">
        <f t="shared" si="1"/>
        <v/>
      </c>
      <c r="H30" s="61"/>
    </row>
    <row r="31" spans="2:8">
      <c r="B31" s="62"/>
      <c r="C31" s="14"/>
      <c r="D31" s="15"/>
      <c r="E31" s="26"/>
      <c r="F31" s="68"/>
      <c r="G31" s="25" t="str">
        <f t="shared" si="1"/>
        <v/>
      </c>
      <c r="H31" s="18"/>
    </row>
    <row r="32" spans="2:8">
      <c r="B32" s="50" t="s">
        <v>311</v>
      </c>
      <c r="C32" s="14" t="s">
        <v>2506</v>
      </c>
      <c r="D32" s="22"/>
      <c r="E32" s="26"/>
      <c r="F32" s="63"/>
      <c r="G32" s="25" t="str">
        <f t="shared" si="1"/>
        <v/>
      </c>
      <c r="H32" s="18"/>
    </row>
    <row r="33" spans="2:8">
      <c r="B33" s="62"/>
      <c r="C33" s="14"/>
      <c r="D33" s="15"/>
      <c r="E33" s="26"/>
      <c r="F33" s="27"/>
      <c r="G33" s="25" t="str">
        <f t="shared" si="1"/>
        <v/>
      </c>
      <c r="H33" s="18"/>
    </row>
    <row r="34" spans="2:8" ht="25.5">
      <c r="B34" s="50" t="s">
        <v>1192</v>
      </c>
      <c r="C34" s="14" t="s">
        <v>2507</v>
      </c>
      <c r="D34" s="22" t="s">
        <v>109</v>
      </c>
      <c r="E34" s="26"/>
      <c r="F34" s="27"/>
      <c r="G34" s="25">
        <f t="shared" si="1"/>
        <v>0</v>
      </c>
      <c r="H34" s="18"/>
    </row>
    <row r="35" spans="2:8">
      <c r="B35" s="62"/>
      <c r="C35" s="14"/>
      <c r="D35" s="15"/>
      <c r="E35" s="26"/>
      <c r="F35" s="27"/>
      <c r="G35" s="25" t="str">
        <f t="shared" si="1"/>
        <v/>
      </c>
      <c r="H35" s="18"/>
    </row>
    <row r="36" spans="2:8" ht="25.5">
      <c r="B36" s="50" t="s">
        <v>2508</v>
      </c>
      <c r="C36" s="148" t="s">
        <v>2509</v>
      </c>
      <c r="D36" s="22" t="s">
        <v>109</v>
      </c>
      <c r="E36" s="26"/>
      <c r="F36" s="68"/>
      <c r="G36" s="25">
        <f t="shared" si="1"/>
        <v>0</v>
      </c>
      <c r="H36" s="61"/>
    </row>
    <row r="37" spans="2:8">
      <c r="B37" s="62"/>
      <c r="C37" s="14"/>
      <c r="D37" s="15"/>
      <c r="E37" s="26"/>
      <c r="F37" s="27"/>
      <c r="G37" s="25" t="str">
        <f t="shared" si="1"/>
        <v/>
      </c>
      <c r="H37" s="18"/>
    </row>
    <row r="38" spans="2:8">
      <c r="B38" s="50" t="s">
        <v>313</v>
      </c>
      <c r="C38" s="14" t="s">
        <v>2510</v>
      </c>
      <c r="D38" s="22"/>
      <c r="E38" s="26"/>
      <c r="F38" s="63"/>
      <c r="G38" s="25" t="str">
        <f t="shared" si="1"/>
        <v/>
      </c>
      <c r="H38" s="18"/>
    </row>
    <row r="39" spans="2:8">
      <c r="B39" s="62"/>
      <c r="C39" s="14"/>
      <c r="D39" s="15"/>
      <c r="E39" s="15"/>
      <c r="F39" s="16"/>
      <c r="G39" s="25" t="str">
        <f t="shared" si="1"/>
        <v/>
      </c>
      <c r="H39" s="18"/>
    </row>
    <row r="40" spans="2:8" ht="25.5">
      <c r="B40" s="50" t="s">
        <v>1192</v>
      </c>
      <c r="C40" s="14" t="s">
        <v>2511</v>
      </c>
      <c r="D40" s="22" t="s">
        <v>109</v>
      </c>
      <c r="E40" s="15"/>
      <c r="F40" s="68"/>
      <c r="G40" s="25">
        <f t="shared" si="1"/>
        <v>0</v>
      </c>
      <c r="H40" s="18"/>
    </row>
    <row r="41" spans="2:8">
      <c r="B41" s="62"/>
      <c r="C41" s="14"/>
      <c r="D41" s="15"/>
      <c r="E41" s="15"/>
      <c r="F41" s="68"/>
      <c r="G41" s="25" t="str">
        <f t="shared" si="1"/>
        <v/>
      </c>
      <c r="H41" s="18"/>
    </row>
    <row r="42" spans="2:8" ht="25.5">
      <c r="B42" s="50" t="s">
        <v>2508</v>
      </c>
      <c r="C42" s="148" t="s">
        <v>2512</v>
      </c>
      <c r="D42" s="22" t="s">
        <v>109</v>
      </c>
      <c r="E42" s="15"/>
      <c r="F42" s="68"/>
      <c r="G42" s="25">
        <f t="shared" si="1"/>
        <v>0</v>
      </c>
      <c r="H42" s="18"/>
    </row>
    <row r="43" spans="2:8">
      <c r="B43" s="62"/>
      <c r="C43" s="14"/>
      <c r="D43" s="15"/>
      <c r="E43" s="15"/>
      <c r="F43" s="68"/>
      <c r="G43" s="25" t="str">
        <f t="shared" si="1"/>
        <v/>
      </c>
      <c r="H43" s="18"/>
    </row>
    <row r="44" spans="2:8" ht="25.5">
      <c r="B44" s="50" t="s">
        <v>2513</v>
      </c>
      <c r="C44" s="148" t="s">
        <v>2514</v>
      </c>
      <c r="D44" s="22" t="s">
        <v>109</v>
      </c>
      <c r="E44" s="15"/>
      <c r="F44" s="71"/>
      <c r="G44" s="25">
        <f t="shared" si="1"/>
        <v>0</v>
      </c>
      <c r="H44" s="18"/>
    </row>
    <row r="45" spans="2:8">
      <c r="B45" s="62"/>
      <c r="C45" s="14"/>
      <c r="D45" s="15"/>
      <c r="E45" s="15"/>
      <c r="F45" s="68"/>
      <c r="G45" s="25" t="str">
        <f t="shared" si="1"/>
        <v/>
      </c>
      <c r="H45" s="18"/>
    </row>
    <row r="46" spans="2:8">
      <c r="B46" s="50" t="s">
        <v>321</v>
      </c>
      <c r="C46" s="14" t="s">
        <v>2515</v>
      </c>
      <c r="D46" s="22"/>
      <c r="E46" s="15"/>
      <c r="F46" s="68"/>
      <c r="G46" s="25" t="str">
        <f t="shared" si="1"/>
        <v/>
      </c>
      <c r="H46" s="18"/>
    </row>
    <row r="47" spans="2:8">
      <c r="B47" s="62"/>
      <c r="C47" s="14"/>
      <c r="D47" s="15"/>
      <c r="E47" s="15"/>
      <c r="F47" s="68"/>
      <c r="G47" s="25" t="str">
        <f t="shared" si="1"/>
        <v/>
      </c>
      <c r="H47" s="18"/>
    </row>
    <row r="48" spans="2:8" ht="25.5">
      <c r="B48" s="50" t="s">
        <v>1192</v>
      </c>
      <c r="C48" s="14" t="s">
        <v>2511</v>
      </c>
      <c r="D48" s="22" t="s">
        <v>109</v>
      </c>
      <c r="E48" s="65"/>
      <c r="F48" s="68"/>
      <c r="G48" s="25">
        <f t="shared" si="1"/>
        <v>0</v>
      </c>
      <c r="H48" s="67"/>
    </row>
    <row r="49" spans="2:8">
      <c r="B49" s="62"/>
      <c r="C49" s="14"/>
      <c r="D49" s="15"/>
      <c r="E49" s="15"/>
      <c r="F49" s="68"/>
      <c r="G49" s="25" t="str">
        <f t="shared" si="1"/>
        <v/>
      </c>
      <c r="H49" s="18"/>
    </row>
    <row r="50" spans="2:8" ht="25.5">
      <c r="B50" s="50" t="s">
        <v>2508</v>
      </c>
      <c r="C50" s="148" t="s">
        <v>2512</v>
      </c>
      <c r="D50" s="22" t="s">
        <v>109</v>
      </c>
      <c r="E50" s="65"/>
      <c r="F50" s="68"/>
      <c r="G50" s="25">
        <f t="shared" si="1"/>
        <v>0</v>
      </c>
      <c r="H50" s="72"/>
    </row>
    <row r="51" spans="2:8">
      <c r="B51" s="62"/>
      <c r="C51" s="14"/>
      <c r="D51" s="15"/>
      <c r="E51" s="65"/>
      <c r="F51" s="68"/>
      <c r="G51" s="25" t="str">
        <f t="shared" si="1"/>
        <v/>
      </c>
      <c r="H51" s="67"/>
    </row>
    <row r="52" spans="2:8" ht="25.5">
      <c r="B52" s="50" t="s">
        <v>2513</v>
      </c>
      <c r="C52" s="148" t="s">
        <v>2514</v>
      </c>
      <c r="D52" s="22" t="s">
        <v>109</v>
      </c>
      <c r="E52" s="15"/>
      <c r="F52" s="68"/>
      <c r="G52" s="25">
        <f t="shared" si="1"/>
        <v>0</v>
      </c>
      <c r="H52" s="18"/>
    </row>
    <row r="53" spans="2:8">
      <c r="B53" s="62"/>
      <c r="C53" s="14"/>
      <c r="D53" s="15"/>
      <c r="E53" s="15"/>
      <c r="F53" s="68"/>
      <c r="G53" s="25" t="str">
        <f t="shared" si="1"/>
        <v/>
      </c>
      <c r="H53" s="18"/>
    </row>
    <row r="54" spans="2:8" ht="25.5">
      <c r="B54" s="92" t="s">
        <v>2516</v>
      </c>
      <c r="C54" s="14" t="s">
        <v>2517</v>
      </c>
      <c r="D54" s="22" t="s">
        <v>335</v>
      </c>
      <c r="E54" s="15"/>
      <c r="F54" s="68"/>
      <c r="G54" s="25">
        <f t="shared" si="1"/>
        <v>0</v>
      </c>
      <c r="H54" s="18"/>
    </row>
    <row r="55" spans="2:8">
      <c r="B55" s="62"/>
      <c r="C55" s="14"/>
      <c r="D55" s="15"/>
      <c r="E55" s="15"/>
      <c r="F55" s="68"/>
      <c r="G55" s="25" t="str">
        <f t="shared" si="1"/>
        <v/>
      </c>
      <c r="H55" s="18"/>
    </row>
    <row r="56" spans="2:8" ht="25.5">
      <c r="B56" s="62" t="s">
        <v>2518</v>
      </c>
      <c r="C56" s="14" t="s">
        <v>2519</v>
      </c>
      <c r="D56" s="22" t="s">
        <v>335</v>
      </c>
      <c r="E56" s="15"/>
      <c r="F56" s="16"/>
      <c r="G56" s="25">
        <f t="shared" si="1"/>
        <v>0</v>
      </c>
      <c r="H56" s="18"/>
    </row>
    <row r="57" spans="2:8">
      <c r="B57" s="50"/>
      <c r="C57" s="14"/>
      <c r="D57" s="15"/>
      <c r="E57" s="15"/>
      <c r="F57" s="16"/>
      <c r="G57" s="17" t="str">
        <f t="shared" si="1"/>
        <v/>
      </c>
    </row>
    <row r="58" spans="2:8">
      <c r="B58" s="50" t="s">
        <v>2520</v>
      </c>
      <c r="C58" s="14" t="s">
        <v>2521</v>
      </c>
      <c r="D58" s="15" t="s">
        <v>109</v>
      </c>
      <c r="E58" s="15"/>
      <c r="F58" s="16"/>
      <c r="G58" s="17"/>
    </row>
    <row r="59" spans="2:8">
      <c r="B59" s="62"/>
      <c r="C59" s="14"/>
      <c r="D59" s="15"/>
      <c r="E59" s="15"/>
      <c r="F59" s="16"/>
      <c r="G59" s="17" t="str">
        <f>IF(D59="","",E59*F59)</f>
        <v/>
      </c>
    </row>
    <row r="60" spans="2:8">
      <c r="B60" s="92" t="s">
        <v>2522</v>
      </c>
      <c r="C60" s="14" t="s">
        <v>2523</v>
      </c>
      <c r="D60" s="22"/>
      <c r="E60" s="23"/>
      <c r="F60" s="24"/>
      <c r="G60" s="25" t="str">
        <f>IF(D60="","",E60*F60)</f>
        <v/>
      </c>
    </row>
    <row r="61" spans="2:8">
      <c r="B61" s="92"/>
      <c r="C61" s="14"/>
      <c r="D61" s="22"/>
      <c r="E61" s="23"/>
      <c r="F61" s="24"/>
      <c r="G61" s="25"/>
    </row>
    <row r="62" spans="2:8">
      <c r="B62" s="92"/>
      <c r="C62" s="14"/>
      <c r="D62" s="22"/>
      <c r="E62" s="23"/>
      <c r="F62" s="24"/>
      <c r="G62" s="25"/>
    </row>
    <row r="63" spans="2:8">
      <c r="B63" s="92"/>
      <c r="C63" s="14"/>
      <c r="D63" s="22"/>
      <c r="E63" s="23"/>
      <c r="F63" s="24"/>
      <c r="G63" s="25"/>
    </row>
    <row r="64" spans="2:8">
      <c r="B64" s="62"/>
      <c r="C64" s="14"/>
      <c r="D64" s="15"/>
      <c r="E64" s="26"/>
      <c r="F64" s="16"/>
      <c r="G64" s="25" t="str">
        <f>IF(D64="","",E64*F64)</f>
        <v/>
      </c>
    </row>
    <row r="65" spans="2:8" s="28" customFormat="1" ht="19.5" customHeight="1">
      <c r="B65" s="151" t="str">
        <f>$B$10</f>
        <v>C11.5</v>
      </c>
      <c r="C65" s="30" t="s">
        <v>80</v>
      </c>
      <c r="D65" s="31"/>
      <c r="E65" s="32"/>
      <c r="F65" s="31"/>
      <c r="G65" s="33">
        <f>SUM(G9:G64)</f>
        <v>0</v>
      </c>
      <c r="H65" s="34"/>
    </row>
    <row r="66" spans="2:8">
      <c r="B66" s="661" t="str">
        <f>Client1</f>
        <v>Province of KwaZulu-Natal</v>
      </c>
      <c r="C66" s="661"/>
      <c r="D66" s="661"/>
      <c r="E66" s="659" t="str">
        <f>"Contract No. "&amp;ContractNo</f>
        <v>Contract No. ZNB02213/0000/00/HOD/INF/23/T</v>
      </c>
      <c r="F66" s="659"/>
      <c r="G66" s="659"/>
    </row>
    <row r="67" spans="2:8">
      <c r="B67" s="661" t="str">
        <f>Client2</f>
        <v>Department of Transport</v>
      </c>
      <c r="C67" s="661"/>
      <c r="D67" s="661"/>
      <c r="E67" s="659"/>
      <c r="F67" s="659"/>
      <c r="G67" s="659"/>
    </row>
    <row r="68" spans="2:8">
      <c r="B68" s="662"/>
      <c r="C68" s="662"/>
      <c r="D68" s="662"/>
      <c r="E68" s="660"/>
      <c r="F68" s="660"/>
      <c r="G68" s="660"/>
    </row>
    <row r="69" spans="2:8">
      <c r="B69" s="670" t="s">
        <v>148</v>
      </c>
      <c r="C69" s="671"/>
      <c r="D69" s="671"/>
      <c r="E69" s="671"/>
      <c r="F69" s="671"/>
      <c r="G69" s="673" t="str">
        <f>$G$4</f>
        <v>CHAPTER C11.5</v>
      </c>
      <c r="H69" s="6"/>
    </row>
    <row r="70" spans="2:8">
      <c r="B70" s="663" t="str">
        <f>ContractDescription</f>
        <v>THE CONSTRUCTION OF MKUZE RIVER BRIDGE NO.3801 AT KM 27+440 ON MAIN ROAD P52-3 IN ZULULAND UNDER EMPANGENI REGION.</v>
      </c>
      <c r="C70" s="664"/>
      <c r="D70" s="664"/>
      <c r="E70" s="664"/>
      <c r="F70" s="664"/>
      <c r="G70" s="659"/>
      <c r="H70" s="8"/>
    </row>
    <row r="71" spans="2:8">
      <c r="B71" s="663"/>
      <c r="C71" s="664"/>
      <c r="D71" s="664"/>
      <c r="E71" s="664"/>
      <c r="F71" s="664"/>
      <c r="G71" s="659"/>
      <c r="H71" s="8"/>
    </row>
    <row r="72" spans="2:8">
      <c r="B72" s="665"/>
      <c r="C72" s="666"/>
      <c r="D72" s="666"/>
      <c r="E72" s="666"/>
      <c r="F72" s="666"/>
      <c r="G72" s="660"/>
      <c r="H72" s="8"/>
    </row>
    <row r="73" spans="2:8" s="9" customFormat="1" ht="24.95" customHeight="1">
      <c r="B73" s="76" t="s">
        <v>49</v>
      </c>
      <c r="C73" s="11" t="s">
        <v>50</v>
      </c>
      <c r="D73" s="11" t="s">
        <v>51</v>
      </c>
      <c r="E73" s="11" t="s">
        <v>53</v>
      </c>
      <c r="F73" s="11" t="s">
        <v>54</v>
      </c>
      <c r="G73" s="11" t="s">
        <v>55</v>
      </c>
      <c r="H73" s="12"/>
    </row>
    <row r="74" spans="2:8" s="28" customFormat="1" ht="19.5" customHeight="1">
      <c r="B74" s="82"/>
      <c r="C74" s="30" t="s">
        <v>149</v>
      </c>
      <c r="D74" s="31"/>
      <c r="E74" s="32"/>
      <c r="F74" s="31"/>
      <c r="G74" s="33">
        <f>G65</f>
        <v>0</v>
      </c>
      <c r="H74" s="34"/>
    </row>
    <row r="75" spans="2:8" ht="12" customHeight="1">
      <c r="B75" s="62"/>
      <c r="C75" s="14"/>
      <c r="D75" s="15"/>
      <c r="E75" s="26"/>
      <c r="F75" s="16"/>
      <c r="G75" s="25"/>
    </row>
    <row r="76" spans="2:8">
      <c r="B76" s="62" t="s">
        <v>2524</v>
      </c>
      <c r="C76" s="14" t="s">
        <v>2525</v>
      </c>
      <c r="D76" s="22" t="s">
        <v>452</v>
      </c>
      <c r="E76" s="26"/>
      <c r="F76" s="63"/>
      <c r="G76" s="25">
        <f>IF(D76="","",E76*F76)</f>
        <v>0</v>
      </c>
    </row>
    <row r="77" spans="2:8" ht="12" customHeight="1">
      <c r="B77" s="62"/>
      <c r="C77" s="14"/>
      <c r="D77" s="15"/>
      <c r="E77" s="26"/>
      <c r="F77" s="16"/>
      <c r="G77" s="25" t="str">
        <f>IF(D77="","",E77*F77)</f>
        <v/>
      </c>
    </row>
    <row r="78" spans="2:8">
      <c r="B78" s="50" t="s">
        <v>311</v>
      </c>
      <c r="C78" s="148" t="s">
        <v>2526</v>
      </c>
      <c r="D78" s="22" t="s">
        <v>275</v>
      </c>
      <c r="E78" s="26"/>
      <c r="F78" s="66"/>
      <c r="G78" s="25">
        <f>IF(D78="","",E78*F78)</f>
        <v>0</v>
      </c>
    </row>
    <row r="79" spans="2:8" ht="12" customHeight="1">
      <c r="B79" s="50"/>
      <c r="C79" s="14"/>
      <c r="D79" s="15"/>
      <c r="E79" s="26"/>
      <c r="F79" s="66"/>
      <c r="G79" s="25" t="str">
        <f>IF(D79="","",E79*F79)</f>
        <v/>
      </c>
    </row>
    <row r="80" spans="2:8" s="5" customFormat="1">
      <c r="B80" s="62" t="s">
        <v>313</v>
      </c>
      <c r="C80" s="14" t="s">
        <v>2527</v>
      </c>
      <c r="D80" s="22" t="s">
        <v>275</v>
      </c>
      <c r="E80" s="26"/>
      <c r="F80" s="68"/>
      <c r="G80" s="25">
        <f>IF(D80="","",E80*F80)</f>
        <v>0</v>
      </c>
    </row>
    <row r="81" spans="2:7" s="5" customFormat="1" ht="12" customHeight="1">
      <c r="B81" s="62"/>
      <c r="C81" s="14"/>
      <c r="D81" s="22"/>
      <c r="E81" s="26"/>
      <c r="F81" s="68"/>
      <c r="G81" s="25"/>
    </row>
    <row r="82" spans="2:7" s="5" customFormat="1">
      <c r="B82" s="62" t="s">
        <v>321</v>
      </c>
      <c r="C82" s="14" t="s">
        <v>2528</v>
      </c>
      <c r="D82" s="22"/>
      <c r="E82" s="26"/>
      <c r="F82" s="68"/>
      <c r="G82" s="25"/>
    </row>
    <row r="83" spans="2:7" s="5" customFormat="1" ht="12" customHeight="1">
      <c r="B83" s="62"/>
      <c r="C83" s="14"/>
      <c r="D83" s="15"/>
      <c r="E83" s="26"/>
      <c r="F83" s="66"/>
      <c r="G83" s="25" t="str">
        <f>IF(D83="","",E83*F83)</f>
        <v/>
      </c>
    </row>
    <row r="84" spans="2:7" s="5" customFormat="1">
      <c r="B84" s="62" t="s">
        <v>323</v>
      </c>
      <c r="C84" s="14" t="s">
        <v>2529</v>
      </c>
      <c r="D84" s="22" t="s">
        <v>275</v>
      </c>
      <c r="E84" s="26"/>
      <c r="F84" s="63"/>
      <c r="G84" s="25">
        <f>IF(D84="","",E84*F84)</f>
        <v>0</v>
      </c>
    </row>
    <row r="85" spans="2:7" s="5" customFormat="1" ht="12" customHeight="1">
      <c r="B85" s="50"/>
      <c r="C85" s="14"/>
      <c r="D85" s="22"/>
      <c r="E85" s="26"/>
      <c r="F85" s="63"/>
      <c r="G85" s="25"/>
    </row>
    <row r="86" spans="2:7" s="5" customFormat="1">
      <c r="B86" s="62" t="s">
        <v>540</v>
      </c>
      <c r="C86" s="14" t="s">
        <v>2530</v>
      </c>
      <c r="D86" s="22" t="s">
        <v>275</v>
      </c>
      <c r="E86" s="26"/>
      <c r="F86" s="16"/>
      <c r="G86" s="25">
        <f t="shared" ref="G86:G126" si="2">IF(D86="","",E86*F86)</f>
        <v>0</v>
      </c>
    </row>
    <row r="87" spans="2:7" s="5" customFormat="1" ht="12" customHeight="1">
      <c r="B87" s="62"/>
      <c r="C87" s="14"/>
      <c r="D87" s="15"/>
      <c r="E87" s="26"/>
      <c r="F87" s="16"/>
      <c r="G87" s="25" t="str">
        <f t="shared" si="2"/>
        <v/>
      </c>
    </row>
    <row r="88" spans="2:7" s="5" customFormat="1">
      <c r="B88" s="50" t="s">
        <v>2531</v>
      </c>
      <c r="C88" s="14" t="s">
        <v>2532</v>
      </c>
      <c r="D88" s="22" t="s">
        <v>109</v>
      </c>
      <c r="E88" s="26"/>
      <c r="F88" s="68"/>
      <c r="G88" s="25">
        <f t="shared" si="2"/>
        <v>0</v>
      </c>
    </row>
    <row r="89" spans="2:7" s="5" customFormat="1" ht="12" customHeight="1">
      <c r="B89" s="62"/>
      <c r="C89" s="14"/>
      <c r="D89" s="15"/>
      <c r="E89" s="26"/>
      <c r="F89" s="68"/>
      <c r="G89" s="25" t="str">
        <f t="shared" si="2"/>
        <v/>
      </c>
    </row>
    <row r="90" spans="2:7" s="5" customFormat="1">
      <c r="B90" s="50" t="s">
        <v>2533</v>
      </c>
      <c r="C90" s="14" t="s">
        <v>2534</v>
      </c>
      <c r="D90" s="22"/>
      <c r="E90" s="26"/>
      <c r="F90" s="63"/>
      <c r="G90" s="25" t="str">
        <f t="shared" si="2"/>
        <v/>
      </c>
    </row>
    <row r="91" spans="2:7" s="5" customFormat="1" ht="12" customHeight="1">
      <c r="B91" s="62"/>
      <c r="C91" s="14"/>
      <c r="D91" s="15"/>
      <c r="E91" s="26"/>
      <c r="F91" s="27"/>
      <c r="G91" s="25" t="str">
        <f t="shared" si="2"/>
        <v/>
      </c>
    </row>
    <row r="92" spans="2:7" s="5" customFormat="1">
      <c r="B92" s="50" t="s">
        <v>2535</v>
      </c>
      <c r="C92" s="14" t="s">
        <v>2525</v>
      </c>
      <c r="D92" s="22" t="s">
        <v>452</v>
      </c>
      <c r="E92" s="26"/>
      <c r="F92" s="27"/>
      <c r="G92" s="25">
        <f t="shared" si="2"/>
        <v>0</v>
      </c>
    </row>
    <row r="93" spans="2:7" s="5" customFormat="1" ht="12" customHeight="1">
      <c r="B93" s="62"/>
      <c r="C93" s="14"/>
      <c r="D93" s="15"/>
      <c r="E93" s="26"/>
      <c r="F93" s="27"/>
      <c r="G93" s="25" t="str">
        <f t="shared" si="2"/>
        <v/>
      </c>
    </row>
    <row r="94" spans="2:7" s="5" customFormat="1">
      <c r="B94" s="50" t="s">
        <v>311</v>
      </c>
      <c r="C94" s="148" t="s">
        <v>2526</v>
      </c>
      <c r="D94" s="22" t="s">
        <v>275</v>
      </c>
      <c r="E94" s="26"/>
      <c r="F94" s="68"/>
      <c r="G94" s="25">
        <f t="shared" si="2"/>
        <v>0</v>
      </c>
    </row>
    <row r="95" spans="2:7" s="5" customFormat="1" ht="12" customHeight="1">
      <c r="B95" s="50"/>
      <c r="C95" s="14"/>
      <c r="D95" s="15"/>
      <c r="E95" s="26"/>
      <c r="F95" s="27"/>
      <c r="G95" s="25" t="str">
        <f t="shared" si="2"/>
        <v/>
      </c>
    </row>
    <row r="96" spans="2:7" s="5" customFormat="1">
      <c r="B96" s="62" t="s">
        <v>313</v>
      </c>
      <c r="C96" s="14" t="s">
        <v>2527</v>
      </c>
      <c r="D96" s="22" t="s">
        <v>275</v>
      </c>
      <c r="E96" s="26"/>
      <c r="F96" s="63"/>
      <c r="G96" s="25">
        <f t="shared" si="2"/>
        <v>0</v>
      </c>
    </row>
    <row r="97" spans="2:7" s="5" customFormat="1" ht="12" customHeight="1">
      <c r="B97" s="62"/>
      <c r="C97" s="14"/>
      <c r="D97" s="22"/>
      <c r="E97" s="15"/>
      <c r="F97" s="16"/>
      <c r="G97" s="25" t="str">
        <f t="shared" si="2"/>
        <v/>
      </c>
    </row>
    <row r="98" spans="2:7" s="5" customFormat="1">
      <c r="B98" s="62" t="s">
        <v>321</v>
      </c>
      <c r="C98" s="14" t="s">
        <v>2528</v>
      </c>
      <c r="D98" s="22"/>
      <c r="E98" s="15"/>
      <c r="F98" s="68"/>
      <c r="G98" s="25" t="str">
        <f t="shared" si="2"/>
        <v/>
      </c>
    </row>
    <row r="99" spans="2:7" s="5" customFormat="1" ht="12" customHeight="1">
      <c r="B99" s="62"/>
      <c r="C99" s="14"/>
      <c r="D99" s="15"/>
      <c r="E99" s="15"/>
      <c r="F99" s="68"/>
      <c r="G99" s="25" t="str">
        <f t="shared" si="2"/>
        <v/>
      </c>
    </row>
    <row r="100" spans="2:7" s="5" customFormat="1">
      <c r="B100" s="62" t="s">
        <v>323</v>
      </c>
      <c r="C100" s="14" t="s">
        <v>2529</v>
      </c>
      <c r="D100" s="22" t="s">
        <v>275</v>
      </c>
      <c r="E100" s="15"/>
      <c r="F100" s="68"/>
      <c r="G100" s="25">
        <f t="shared" si="2"/>
        <v>0</v>
      </c>
    </row>
    <row r="101" spans="2:7" s="5" customFormat="1" ht="12" customHeight="1">
      <c r="B101" s="50"/>
      <c r="C101" s="14"/>
      <c r="D101" s="22"/>
      <c r="E101" s="15"/>
      <c r="F101" s="68"/>
      <c r="G101" s="25" t="str">
        <f t="shared" si="2"/>
        <v/>
      </c>
    </row>
    <row r="102" spans="2:7" s="5" customFormat="1">
      <c r="B102" s="62" t="s">
        <v>540</v>
      </c>
      <c r="C102" s="14" t="s">
        <v>2530</v>
      </c>
      <c r="D102" s="22" t="s">
        <v>275</v>
      </c>
      <c r="E102" s="15"/>
      <c r="F102" s="71"/>
      <c r="G102" s="25">
        <f t="shared" si="2"/>
        <v>0</v>
      </c>
    </row>
    <row r="103" spans="2:7" s="5" customFormat="1" ht="12" customHeight="1">
      <c r="B103" s="62"/>
      <c r="C103" s="14"/>
      <c r="D103" s="15"/>
      <c r="E103" s="15"/>
      <c r="F103" s="68"/>
      <c r="G103" s="25" t="str">
        <f t="shared" si="2"/>
        <v/>
      </c>
    </row>
    <row r="104" spans="2:7" s="5" customFormat="1">
      <c r="B104" s="50" t="s">
        <v>2536</v>
      </c>
      <c r="C104" s="14" t="s">
        <v>2537</v>
      </c>
      <c r="D104" s="22" t="s">
        <v>109</v>
      </c>
      <c r="E104" s="15"/>
      <c r="F104" s="68"/>
      <c r="G104" s="25">
        <f t="shared" si="2"/>
        <v>0</v>
      </c>
    </row>
    <row r="105" spans="2:7" s="5" customFormat="1" ht="12" customHeight="1">
      <c r="B105" s="62"/>
      <c r="C105" s="780"/>
      <c r="D105" s="65"/>
      <c r="E105" s="15"/>
      <c r="F105" s="68"/>
      <c r="G105" s="25" t="str">
        <f t="shared" si="2"/>
        <v/>
      </c>
    </row>
    <row r="106" spans="2:7" s="5" customFormat="1">
      <c r="B106" s="62" t="s">
        <v>2538</v>
      </c>
      <c r="C106" s="14" t="s">
        <v>2539</v>
      </c>
      <c r="D106" s="22" t="s">
        <v>109</v>
      </c>
      <c r="E106" s="65"/>
      <c r="F106" s="68"/>
      <c r="G106" s="25">
        <f t="shared" si="2"/>
        <v>0</v>
      </c>
    </row>
    <row r="107" spans="2:7" s="5" customFormat="1" ht="12" customHeight="1">
      <c r="B107" s="62"/>
      <c r="C107" s="14"/>
      <c r="D107" s="15"/>
      <c r="E107" s="15"/>
      <c r="F107" s="68"/>
      <c r="G107" s="25" t="str">
        <f t="shared" si="2"/>
        <v/>
      </c>
    </row>
    <row r="108" spans="2:7" s="5" customFormat="1">
      <c r="B108" s="92" t="s">
        <v>2540</v>
      </c>
      <c r="C108" s="14" t="s">
        <v>2541</v>
      </c>
      <c r="D108" s="22" t="s">
        <v>275</v>
      </c>
      <c r="E108" s="65"/>
      <c r="F108" s="68"/>
      <c r="G108" s="25">
        <f t="shared" si="2"/>
        <v>0</v>
      </c>
    </row>
    <row r="109" spans="2:7" s="5" customFormat="1" ht="12" customHeight="1">
      <c r="B109" s="62"/>
      <c r="C109" s="780"/>
      <c r="D109" s="65"/>
      <c r="E109" s="65"/>
      <c r="F109" s="68"/>
      <c r="G109" s="25" t="str">
        <f t="shared" si="2"/>
        <v/>
      </c>
    </row>
    <row r="110" spans="2:7" s="5" customFormat="1">
      <c r="B110" s="50" t="s">
        <v>2542</v>
      </c>
      <c r="C110" s="148" t="s">
        <v>2543</v>
      </c>
      <c r="D110" s="65" t="s">
        <v>275</v>
      </c>
      <c r="E110" s="15"/>
      <c r="F110" s="68"/>
      <c r="G110" s="25">
        <f t="shared" si="2"/>
        <v>0</v>
      </c>
    </row>
    <row r="111" spans="2:7" s="5" customFormat="1" ht="12" customHeight="1">
      <c r="B111" s="62"/>
      <c r="C111" s="780"/>
      <c r="D111" s="65"/>
      <c r="E111" s="15"/>
      <c r="F111" s="68"/>
      <c r="G111" s="25" t="str">
        <f t="shared" si="2"/>
        <v/>
      </c>
    </row>
    <row r="112" spans="2:7" s="5" customFormat="1">
      <c r="B112" s="62" t="s">
        <v>2544</v>
      </c>
      <c r="C112" s="14" t="s">
        <v>2545</v>
      </c>
      <c r="D112" s="22" t="s">
        <v>275</v>
      </c>
      <c r="E112" s="15"/>
      <c r="F112" s="68"/>
      <c r="G112" s="25">
        <f t="shared" si="2"/>
        <v>0</v>
      </c>
    </row>
    <row r="113" spans="2:7" s="5" customFormat="1" ht="12" customHeight="1">
      <c r="B113" s="62"/>
      <c r="C113" s="14"/>
      <c r="D113" s="15"/>
      <c r="E113" s="15"/>
      <c r="F113" s="68"/>
      <c r="G113" s="25" t="str">
        <f t="shared" si="2"/>
        <v/>
      </c>
    </row>
    <row r="114" spans="2:7" s="5" customFormat="1">
      <c r="B114" s="92" t="s">
        <v>2546</v>
      </c>
      <c r="C114" s="14" t="s">
        <v>2530</v>
      </c>
      <c r="D114" s="22" t="s">
        <v>275</v>
      </c>
      <c r="E114" s="15"/>
      <c r="F114" s="16"/>
      <c r="G114" s="25">
        <f t="shared" si="2"/>
        <v>0</v>
      </c>
    </row>
    <row r="115" spans="2:7" s="5" customFormat="1" ht="12" customHeight="1">
      <c r="B115" s="50"/>
      <c r="C115" s="14"/>
      <c r="D115" s="15"/>
      <c r="E115" s="15"/>
      <c r="F115" s="16"/>
      <c r="G115" s="17" t="str">
        <f t="shared" si="2"/>
        <v/>
      </c>
    </row>
    <row r="116" spans="2:7" s="5" customFormat="1">
      <c r="B116" s="50" t="s">
        <v>2547</v>
      </c>
      <c r="C116" s="148" t="s">
        <v>2548</v>
      </c>
      <c r="D116" s="15" t="s">
        <v>1111</v>
      </c>
      <c r="E116" s="15"/>
      <c r="F116" s="16"/>
      <c r="G116" s="17">
        <f t="shared" si="2"/>
        <v>0</v>
      </c>
    </row>
    <row r="117" spans="2:7" s="5" customFormat="1" ht="12" customHeight="1">
      <c r="B117" s="50"/>
      <c r="C117" s="14"/>
      <c r="D117" s="15"/>
      <c r="E117" s="15"/>
      <c r="F117" s="16"/>
      <c r="G117" s="17" t="str">
        <f t="shared" si="2"/>
        <v/>
      </c>
    </row>
    <row r="118" spans="2:7" s="5" customFormat="1">
      <c r="B118" s="62" t="s">
        <v>2549</v>
      </c>
      <c r="C118" s="14" t="s">
        <v>2550</v>
      </c>
      <c r="D118" s="22" t="s">
        <v>109</v>
      </c>
      <c r="E118" s="15"/>
      <c r="F118" s="16"/>
      <c r="G118" s="17">
        <f t="shared" si="2"/>
        <v>0</v>
      </c>
    </row>
    <row r="119" spans="2:7" s="5" customFormat="1" ht="12" customHeight="1">
      <c r="B119" s="62"/>
      <c r="C119" s="14"/>
      <c r="D119" s="15"/>
      <c r="E119" s="15"/>
      <c r="F119" s="16"/>
      <c r="G119" s="17" t="str">
        <f t="shared" si="2"/>
        <v/>
      </c>
    </row>
    <row r="120" spans="2:7" s="5" customFormat="1">
      <c r="B120" s="92" t="s">
        <v>2551</v>
      </c>
      <c r="C120" s="14" t="s">
        <v>2552</v>
      </c>
      <c r="D120" s="22" t="s">
        <v>109</v>
      </c>
      <c r="E120" s="23"/>
      <c r="F120" s="24"/>
      <c r="G120" s="25">
        <f t="shared" si="2"/>
        <v>0</v>
      </c>
    </row>
    <row r="121" spans="2:7" s="5" customFormat="1" ht="12" customHeight="1">
      <c r="B121" s="62"/>
      <c r="C121" s="14"/>
      <c r="D121" s="15"/>
      <c r="E121" s="26"/>
      <c r="F121" s="16"/>
      <c r="G121" s="25" t="str">
        <f t="shared" si="2"/>
        <v/>
      </c>
    </row>
    <row r="122" spans="2:7" s="5" customFormat="1" ht="25.5">
      <c r="B122" s="50" t="s">
        <v>2553</v>
      </c>
      <c r="C122" s="14" t="s">
        <v>2554</v>
      </c>
      <c r="D122" s="22"/>
      <c r="E122" s="26"/>
      <c r="F122" s="63"/>
      <c r="G122" s="25" t="str">
        <f t="shared" si="2"/>
        <v/>
      </c>
    </row>
    <row r="123" spans="2:7" s="5" customFormat="1" ht="12" customHeight="1">
      <c r="B123" s="62"/>
      <c r="C123" s="14"/>
      <c r="D123" s="15"/>
      <c r="E123" s="26"/>
      <c r="F123" s="16"/>
      <c r="G123" s="25" t="str">
        <f t="shared" si="2"/>
        <v/>
      </c>
    </row>
    <row r="124" spans="2:7" s="5" customFormat="1">
      <c r="B124" s="50" t="s">
        <v>2555</v>
      </c>
      <c r="C124" s="780" t="s">
        <v>2556</v>
      </c>
      <c r="D124" s="22" t="s">
        <v>335</v>
      </c>
      <c r="E124" s="26"/>
      <c r="F124" s="66"/>
      <c r="G124" s="25">
        <f t="shared" si="2"/>
        <v>0</v>
      </c>
    </row>
    <row r="125" spans="2:7" s="5" customFormat="1" ht="12" customHeight="1">
      <c r="B125" s="50"/>
      <c r="C125" s="14"/>
      <c r="D125" s="15"/>
      <c r="E125" s="26"/>
      <c r="F125" s="66"/>
      <c r="G125" s="25" t="str">
        <f t="shared" si="2"/>
        <v/>
      </c>
    </row>
    <row r="126" spans="2:7" s="5" customFormat="1" ht="25.5">
      <c r="B126" s="50" t="s">
        <v>2557</v>
      </c>
      <c r="C126" s="148" t="s">
        <v>2558</v>
      </c>
      <c r="D126" s="22" t="s">
        <v>335</v>
      </c>
      <c r="E126" s="26"/>
      <c r="F126" s="68"/>
      <c r="G126" s="25">
        <f t="shared" si="2"/>
        <v>0</v>
      </c>
    </row>
    <row r="127" spans="2:7" s="5" customFormat="1" ht="12" customHeight="1">
      <c r="B127" s="50"/>
      <c r="C127" s="148"/>
      <c r="D127" s="22"/>
      <c r="E127" s="26"/>
      <c r="F127" s="68"/>
      <c r="G127" s="25"/>
    </row>
    <row r="128" spans="2:7" s="5" customFormat="1">
      <c r="B128" s="50" t="s">
        <v>2559</v>
      </c>
      <c r="C128" s="148" t="s">
        <v>2560</v>
      </c>
      <c r="D128" s="22" t="s">
        <v>275</v>
      </c>
      <c r="E128" s="26"/>
      <c r="F128" s="68"/>
      <c r="G128" s="25"/>
    </row>
    <row r="129" spans="2:8" s="5" customFormat="1" ht="12" customHeight="1">
      <c r="B129" s="62"/>
      <c r="C129" s="14"/>
      <c r="D129" s="15"/>
      <c r="E129" s="26"/>
      <c r="F129" s="66"/>
      <c r="G129" s="25" t="str">
        <f t="shared" ref="G129:G143" si="3">IF(D129="","",E129*F129)</f>
        <v/>
      </c>
    </row>
    <row r="130" spans="2:8" s="5" customFormat="1">
      <c r="B130" s="50" t="s">
        <v>2561</v>
      </c>
      <c r="C130" s="14" t="s">
        <v>2562</v>
      </c>
      <c r="D130" s="22"/>
      <c r="E130" s="26"/>
      <c r="F130" s="63"/>
      <c r="G130" s="25" t="str">
        <f t="shared" si="3"/>
        <v/>
      </c>
    </row>
    <row r="131" spans="2:8" s="5" customFormat="1" ht="12" customHeight="1">
      <c r="B131" s="62"/>
      <c r="C131" s="14"/>
      <c r="D131" s="15"/>
      <c r="E131" s="26"/>
      <c r="F131" s="66"/>
      <c r="G131" s="25" t="str">
        <f t="shared" si="3"/>
        <v/>
      </c>
    </row>
    <row r="132" spans="2:8" s="5" customFormat="1">
      <c r="B132" s="50" t="s">
        <v>2563</v>
      </c>
      <c r="C132" s="14" t="s">
        <v>2564</v>
      </c>
      <c r="D132" s="22" t="s">
        <v>275</v>
      </c>
      <c r="E132" s="26"/>
      <c r="F132" s="16"/>
      <c r="G132" s="25">
        <f t="shared" si="3"/>
        <v>0</v>
      </c>
    </row>
    <row r="133" spans="2:8" s="5" customFormat="1" ht="12" customHeight="1">
      <c r="B133" s="62"/>
      <c r="C133" s="14"/>
      <c r="D133" s="15"/>
      <c r="E133" s="26"/>
      <c r="F133" s="16"/>
      <c r="G133" s="25" t="str">
        <f t="shared" si="3"/>
        <v/>
      </c>
    </row>
    <row r="134" spans="2:8" s="5" customFormat="1">
      <c r="B134" s="50" t="s">
        <v>2565</v>
      </c>
      <c r="C134" s="14" t="s">
        <v>2566</v>
      </c>
      <c r="D134" s="22" t="s">
        <v>275</v>
      </c>
      <c r="E134" s="26"/>
      <c r="F134" s="68"/>
      <c r="G134" s="25">
        <f t="shared" si="3"/>
        <v>0</v>
      </c>
    </row>
    <row r="135" spans="2:8" s="5" customFormat="1" ht="12" customHeight="1">
      <c r="B135" s="62"/>
      <c r="C135" s="14"/>
      <c r="D135" s="15"/>
      <c r="E135" s="26"/>
      <c r="F135" s="68"/>
      <c r="G135" s="25" t="str">
        <f t="shared" si="3"/>
        <v/>
      </c>
    </row>
    <row r="136" spans="2:8" s="5" customFormat="1">
      <c r="B136" s="50" t="s">
        <v>2567</v>
      </c>
      <c r="C136" s="14" t="s">
        <v>2566</v>
      </c>
      <c r="D136" s="22" t="s">
        <v>275</v>
      </c>
      <c r="E136" s="26"/>
      <c r="F136" s="63"/>
      <c r="G136" s="25">
        <f t="shared" si="3"/>
        <v>0</v>
      </c>
    </row>
    <row r="137" spans="2:8" s="5" customFormat="1" ht="12" customHeight="1">
      <c r="B137" s="62"/>
      <c r="C137" s="14"/>
      <c r="D137" s="15"/>
      <c r="E137" s="26"/>
      <c r="F137" s="27"/>
      <c r="G137" s="25" t="str">
        <f t="shared" si="3"/>
        <v/>
      </c>
    </row>
    <row r="138" spans="2:8" s="5" customFormat="1">
      <c r="B138" s="50" t="s">
        <v>2568</v>
      </c>
      <c r="C138" s="14" t="s">
        <v>2566</v>
      </c>
      <c r="D138" s="22" t="s">
        <v>275</v>
      </c>
      <c r="E138" s="26"/>
      <c r="F138" s="27"/>
      <c r="G138" s="25">
        <f t="shared" si="3"/>
        <v>0</v>
      </c>
    </row>
    <row r="139" spans="2:8" s="5" customFormat="1" ht="12" customHeight="1">
      <c r="B139" s="62"/>
      <c r="C139" s="14"/>
      <c r="D139" s="15"/>
      <c r="E139" s="26"/>
      <c r="F139" s="27"/>
      <c r="G139" s="25" t="str">
        <f t="shared" si="3"/>
        <v/>
      </c>
    </row>
    <row r="140" spans="2:8" s="5" customFormat="1">
      <c r="B140" s="50" t="s">
        <v>2569</v>
      </c>
      <c r="C140" s="14" t="s">
        <v>2566</v>
      </c>
      <c r="D140" s="22" t="s">
        <v>275</v>
      </c>
      <c r="E140" s="26"/>
      <c r="F140" s="68"/>
      <c r="G140" s="25">
        <f t="shared" si="3"/>
        <v>0</v>
      </c>
    </row>
    <row r="141" spans="2:8" s="5" customFormat="1" ht="12" customHeight="1">
      <c r="B141" s="62"/>
      <c r="C141" s="14"/>
      <c r="D141" s="15"/>
      <c r="E141" s="26"/>
      <c r="F141" s="27"/>
      <c r="G141" s="25" t="str">
        <f t="shared" si="3"/>
        <v/>
      </c>
    </row>
    <row r="142" spans="2:8" s="5" customFormat="1">
      <c r="B142" s="50" t="s">
        <v>2570</v>
      </c>
      <c r="C142" s="14" t="s">
        <v>2571</v>
      </c>
      <c r="D142" s="22" t="s">
        <v>109</v>
      </c>
      <c r="E142" s="26"/>
      <c r="F142" s="63"/>
      <c r="G142" s="25">
        <f t="shared" si="3"/>
        <v>0</v>
      </c>
    </row>
    <row r="143" spans="2:8" s="5" customFormat="1" ht="12" customHeight="1">
      <c r="B143" s="62"/>
      <c r="C143" s="14"/>
      <c r="D143" s="15"/>
      <c r="E143" s="15"/>
      <c r="F143" s="16"/>
      <c r="G143" s="25" t="str">
        <f t="shared" si="3"/>
        <v/>
      </c>
    </row>
    <row r="144" spans="2:8" s="28" customFormat="1" ht="24.75" customHeight="1">
      <c r="B144" s="90" t="str">
        <f>$B$10</f>
        <v>C11.5</v>
      </c>
      <c r="C144" s="30" t="s">
        <v>94</v>
      </c>
      <c r="D144" s="31"/>
      <c r="E144" s="32"/>
      <c r="F144" s="31"/>
      <c r="G144" s="33">
        <f>SUM(G74:G143)</f>
        <v>0</v>
      </c>
      <c r="H144" s="34"/>
    </row>
  </sheetData>
  <mergeCells count="11">
    <mergeCell ref="B69:F69"/>
    <mergeCell ref="G69:G72"/>
    <mergeCell ref="B70:F72"/>
    <mergeCell ref="E1:G1"/>
    <mergeCell ref="G4:G7"/>
    <mergeCell ref="B4:F4"/>
    <mergeCell ref="B5:F7"/>
    <mergeCell ref="B66:D66"/>
    <mergeCell ref="E66:G68"/>
    <mergeCell ref="B67:D67"/>
    <mergeCell ref="B68:D68"/>
  </mergeCells>
  <pageMargins left="0.43307086614173229" right="0.31496062992125984" top="0.43307086614173229" bottom="0.62992125984251968" header="0.35433070866141736" footer="0.31496062992125984"/>
  <pageSetup paperSize="9" scale="70"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5"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8">
    <tabColor rgb="FFC00000"/>
  </sheetPr>
  <dimension ref="B1:H149"/>
  <sheetViews>
    <sheetView view="pageBreakPreview" topLeftCell="A104" zoomScaleNormal="125" zoomScaleSheetLayoutView="100" zoomScalePageLayoutView="125" workbookViewId="0">
      <selection activeCell="E53" sqref="E1:E1048576"/>
    </sheetView>
  </sheetViews>
  <sheetFormatPr defaultColWidth="8.85546875" defaultRowHeight="12"/>
  <cols>
    <col min="1" max="1" width="0.85546875" style="109" customWidth="1"/>
    <col min="2" max="2" width="11.7109375" style="113" customWidth="1"/>
    <col min="3" max="3" width="45.7109375" style="112" customWidth="1"/>
    <col min="4" max="4" width="13.7109375" style="111" customWidth="1"/>
    <col min="5" max="5" width="15.7109375" style="111" customWidth="1"/>
    <col min="6" max="6" width="15.7109375" style="109" customWidth="1"/>
    <col min="7" max="7" width="15.7109375" style="110" customWidth="1"/>
    <col min="8" max="8" width="0.85546875" style="110" customWidth="1"/>
    <col min="9" max="16384" width="8.85546875" style="109"/>
  </cols>
  <sheetData>
    <row r="1" spans="2:8">
      <c r="B1" s="143" t="str">
        <f>Client1</f>
        <v>Province of KwaZulu-Natal</v>
      </c>
      <c r="E1" s="709" t="str">
        <f>"Contract No. "&amp;ContractNo</f>
        <v>Contract No. ZNB02213/0000/00/HOD/INF/23/T</v>
      </c>
      <c r="F1" s="709"/>
      <c r="G1" s="709"/>
    </row>
    <row r="2" spans="2:8">
      <c r="B2" s="142" t="str">
        <f>Client2</f>
        <v>Department of Transport</v>
      </c>
    </row>
    <row r="3" spans="2:8">
      <c r="B3" s="112"/>
    </row>
    <row r="4" spans="2:8" ht="12.75" customHeight="1">
      <c r="B4" s="691" t="s">
        <v>148</v>
      </c>
      <c r="C4" s="692"/>
      <c r="D4" s="692"/>
      <c r="E4" s="692"/>
      <c r="F4" s="692"/>
      <c r="G4" s="710" t="str">
        <f>"CHAPTER "&amp;B10</f>
        <v>CHAPTER C11.8</v>
      </c>
      <c r="H4" s="144"/>
    </row>
    <row r="5" spans="2:8" ht="7.5" customHeight="1">
      <c r="B5" s="713" t="str">
        <f>ContractDescription</f>
        <v>THE CONSTRUCTION OF MKUZE RIVER BRIDGE NO.3801 AT KM 27+440 ON MAIN ROAD P52-3 IN ZULULAND UNDER EMPANGENI REGION.</v>
      </c>
      <c r="C5" s="714"/>
      <c r="D5" s="714"/>
      <c r="E5" s="714"/>
      <c r="F5" s="714"/>
      <c r="G5" s="711"/>
      <c r="H5" s="141"/>
    </row>
    <row r="6" spans="2:8" ht="12.75" customHeight="1">
      <c r="B6" s="713"/>
      <c r="C6" s="714"/>
      <c r="D6" s="714"/>
      <c r="E6" s="714"/>
      <c r="F6" s="714"/>
      <c r="G6" s="711"/>
      <c r="H6" s="141"/>
    </row>
    <row r="7" spans="2:8" s="139" customFormat="1" ht="7.5" customHeight="1">
      <c r="B7" s="715"/>
      <c r="C7" s="716"/>
      <c r="D7" s="716"/>
      <c r="E7" s="716"/>
      <c r="F7" s="716"/>
      <c r="G7" s="712"/>
      <c r="H7" s="140"/>
    </row>
    <row r="8" spans="2:8" s="9" customFormat="1" ht="24.95" customHeight="1">
      <c r="B8" s="10" t="s">
        <v>49</v>
      </c>
      <c r="C8" s="11" t="s">
        <v>50</v>
      </c>
      <c r="D8" s="11" t="s">
        <v>51</v>
      </c>
      <c r="E8" s="11" t="s">
        <v>53</v>
      </c>
      <c r="F8" s="11" t="s">
        <v>54</v>
      </c>
      <c r="G8" s="11" t="s">
        <v>55</v>
      </c>
      <c r="H8" s="12"/>
    </row>
    <row r="9" spans="2:8">
      <c r="B9" s="122"/>
      <c r="C9" s="119"/>
      <c r="D9" s="118"/>
      <c r="E9" s="118"/>
      <c r="F9" s="124"/>
      <c r="G9" s="129"/>
      <c r="H9" s="134"/>
    </row>
    <row r="10" spans="2:8">
      <c r="B10" s="126" t="s">
        <v>2572</v>
      </c>
      <c r="C10" s="125" t="s">
        <v>2573</v>
      </c>
      <c r="D10" s="118"/>
      <c r="E10" s="118"/>
      <c r="F10" s="124"/>
      <c r="G10" s="129" t="str">
        <f t="shared" ref="G10:G24" si="0">IF(D10="","",E10*F10)</f>
        <v/>
      </c>
      <c r="H10" s="134"/>
    </row>
    <row r="11" spans="2:8">
      <c r="B11" s="122"/>
      <c r="C11" s="119"/>
      <c r="D11" s="118"/>
      <c r="E11" s="118"/>
      <c r="F11" s="124"/>
      <c r="G11" s="129" t="str">
        <f t="shared" si="0"/>
        <v/>
      </c>
      <c r="H11" s="134"/>
    </row>
    <row r="12" spans="2:8">
      <c r="B12" s="133" t="s">
        <v>2574</v>
      </c>
      <c r="C12" s="119" t="s">
        <v>2575</v>
      </c>
      <c r="D12" s="118"/>
      <c r="E12" s="118"/>
      <c r="F12" s="124"/>
      <c r="G12" s="129" t="str">
        <f t="shared" si="0"/>
        <v/>
      </c>
      <c r="H12" s="134"/>
    </row>
    <row r="13" spans="2:8">
      <c r="B13" s="133"/>
      <c r="C13" s="119"/>
      <c r="D13" s="118"/>
      <c r="E13" s="118"/>
      <c r="F13" s="124"/>
      <c r="G13" s="129" t="str">
        <f t="shared" si="0"/>
        <v/>
      </c>
      <c r="H13" s="134"/>
    </row>
    <row r="14" spans="2:8">
      <c r="B14" s="122" t="s">
        <v>2576</v>
      </c>
      <c r="C14" s="119" t="s">
        <v>2577</v>
      </c>
      <c r="D14" s="121" t="s">
        <v>2578</v>
      </c>
      <c r="E14" s="128"/>
      <c r="F14" s="127"/>
      <c r="G14" s="114">
        <f t="shared" si="0"/>
        <v>0</v>
      </c>
      <c r="H14" s="137"/>
    </row>
    <row r="15" spans="2:8">
      <c r="B15" s="133"/>
      <c r="C15" s="119"/>
      <c r="D15" s="118"/>
      <c r="E15" s="116"/>
      <c r="F15" s="124"/>
      <c r="G15" s="114" t="str">
        <f t="shared" si="0"/>
        <v/>
      </c>
      <c r="H15" s="134"/>
    </row>
    <row r="16" spans="2:8">
      <c r="B16" s="122" t="s">
        <v>2579</v>
      </c>
      <c r="C16" s="119" t="s">
        <v>2580</v>
      </c>
      <c r="D16" s="121" t="s">
        <v>2578</v>
      </c>
      <c r="E16" s="116"/>
      <c r="F16" s="120"/>
      <c r="G16" s="114">
        <f t="shared" si="0"/>
        <v>0</v>
      </c>
      <c r="H16" s="134"/>
    </row>
    <row r="17" spans="2:8">
      <c r="B17" s="133"/>
      <c r="C17" s="119"/>
      <c r="D17" s="118"/>
      <c r="E17" s="116"/>
      <c r="F17" s="124"/>
      <c r="G17" s="114" t="str">
        <f t="shared" si="0"/>
        <v/>
      </c>
      <c r="H17" s="138"/>
    </row>
    <row r="18" spans="2:8" ht="24">
      <c r="B18" s="122" t="s">
        <v>2581</v>
      </c>
      <c r="C18" s="786" t="s">
        <v>2582</v>
      </c>
      <c r="D18" s="121"/>
      <c r="E18" s="116"/>
      <c r="F18" s="115"/>
      <c r="G18" s="114" t="str">
        <f t="shared" si="0"/>
        <v/>
      </c>
      <c r="H18" s="135"/>
    </row>
    <row r="19" spans="2:8">
      <c r="B19" s="133"/>
      <c r="C19" s="787"/>
      <c r="D19" s="117"/>
      <c r="E19" s="116"/>
      <c r="F19" s="115"/>
      <c r="G19" s="114" t="str">
        <f t="shared" si="0"/>
        <v/>
      </c>
      <c r="H19" s="135"/>
    </row>
    <row r="20" spans="2:8">
      <c r="B20" s="122" t="s">
        <v>2583</v>
      </c>
      <c r="C20" s="119" t="s">
        <v>2584</v>
      </c>
      <c r="D20" s="121" t="s">
        <v>2585</v>
      </c>
      <c r="E20" s="116"/>
      <c r="F20" s="123"/>
      <c r="G20" s="114">
        <f t="shared" si="0"/>
        <v>0</v>
      </c>
      <c r="H20" s="135"/>
    </row>
    <row r="21" spans="2:8">
      <c r="B21" s="133"/>
      <c r="C21" s="787"/>
      <c r="D21" s="117"/>
      <c r="E21" s="116"/>
      <c r="F21" s="115"/>
      <c r="G21" s="114" t="str">
        <f t="shared" si="0"/>
        <v/>
      </c>
      <c r="H21" s="135"/>
    </row>
    <row r="22" spans="2:8">
      <c r="B22" s="122" t="s">
        <v>2586</v>
      </c>
      <c r="C22" s="119" t="s">
        <v>2587</v>
      </c>
      <c r="D22" s="121" t="s">
        <v>2585</v>
      </c>
      <c r="E22" s="116"/>
      <c r="F22" s="120"/>
      <c r="G22" s="114">
        <f t="shared" si="0"/>
        <v>0</v>
      </c>
      <c r="H22" s="135"/>
    </row>
    <row r="23" spans="2:8">
      <c r="B23" s="133"/>
      <c r="C23" s="119"/>
      <c r="D23" s="118"/>
      <c r="E23" s="116"/>
      <c r="F23" s="115"/>
      <c r="G23" s="114" t="str">
        <f t="shared" si="0"/>
        <v/>
      </c>
      <c r="H23" s="135"/>
    </row>
    <row r="24" spans="2:8">
      <c r="B24" s="122" t="s">
        <v>2588</v>
      </c>
      <c r="C24" s="786" t="s">
        <v>2589</v>
      </c>
      <c r="D24" s="121" t="s">
        <v>335</v>
      </c>
      <c r="E24" s="116"/>
      <c r="F24" s="124"/>
      <c r="G24" s="114">
        <f t="shared" si="0"/>
        <v>0</v>
      </c>
      <c r="H24" s="134"/>
    </row>
    <row r="25" spans="2:8">
      <c r="B25" s="122"/>
      <c r="C25" s="786"/>
      <c r="D25" s="121"/>
      <c r="E25" s="116"/>
      <c r="F25" s="124"/>
      <c r="G25" s="114"/>
      <c r="H25" s="134"/>
    </row>
    <row r="26" spans="2:8">
      <c r="B26" s="122" t="s">
        <v>2590</v>
      </c>
      <c r="C26" s="786" t="s">
        <v>2591</v>
      </c>
      <c r="D26" s="121" t="s">
        <v>355</v>
      </c>
      <c r="E26" s="116"/>
      <c r="F26" s="124"/>
      <c r="G26" s="114"/>
      <c r="H26" s="134"/>
    </row>
    <row r="27" spans="2:8">
      <c r="B27" s="133"/>
      <c r="C27" s="119"/>
      <c r="D27" s="118"/>
      <c r="E27" s="116"/>
      <c r="F27" s="124"/>
      <c r="G27" s="114" t="str">
        <f t="shared" ref="G27:G66" si="1">IF(D27="","",E27*F27)</f>
        <v/>
      </c>
      <c r="H27" s="134"/>
    </row>
    <row r="28" spans="2:8">
      <c r="B28" s="122" t="s">
        <v>2592</v>
      </c>
      <c r="C28" s="119" t="s">
        <v>2593</v>
      </c>
      <c r="D28" s="121" t="s">
        <v>355</v>
      </c>
      <c r="E28" s="116"/>
      <c r="F28" s="123"/>
      <c r="G28" s="114">
        <f t="shared" si="1"/>
        <v>0</v>
      </c>
      <c r="H28" s="137"/>
    </row>
    <row r="29" spans="2:8">
      <c r="B29" s="133"/>
      <c r="C29" s="119"/>
      <c r="D29" s="118"/>
      <c r="E29" s="116"/>
      <c r="F29" s="123"/>
      <c r="G29" s="114" t="str">
        <f t="shared" si="1"/>
        <v/>
      </c>
      <c r="H29" s="134"/>
    </row>
    <row r="30" spans="2:8" ht="24">
      <c r="B30" s="122" t="s">
        <v>2594</v>
      </c>
      <c r="C30" s="119" t="s">
        <v>2595</v>
      </c>
      <c r="D30" s="121"/>
      <c r="E30" s="116"/>
      <c r="F30" s="120"/>
      <c r="G30" s="114" t="str">
        <f t="shared" si="1"/>
        <v/>
      </c>
      <c r="H30" s="134"/>
    </row>
    <row r="31" spans="2:8">
      <c r="B31" s="133"/>
      <c r="C31" s="119"/>
      <c r="D31" s="118"/>
      <c r="E31" s="116"/>
      <c r="F31" s="131"/>
      <c r="G31" s="114" t="str">
        <f t="shared" si="1"/>
        <v/>
      </c>
      <c r="H31" s="134"/>
    </row>
    <row r="32" spans="2:8" ht="24">
      <c r="B32" s="122" t="s">
        <v>311</v>
      </c>
      <c r="C32" s="119" t="s">
        <v>2596</v>
      </c>
      <c r="D32" s="121" t="s">
        <v>2597</v>
      </c>
      <c r="E32" s="116"/>
      <c r="F32" s="131"/>
      <c r="G32" s="114">
        <f t="shared" si="1"/>
        <v>0</v>
      </c>
      <c r="H32" s="134"/>
    </row>
    <row r="33" spans="2:8">
      <c r="B33" s="133"/>
      <c r="C33" s="119"/>
      <c r="D33" s="118"/>
      <c r="E33" s="116"/>
      <c r="F33" s="131"/>
      <c r="G33" s="114" t="str">
        <f t="shared" si="1"/>
        <v/>
      </c>
      <c r="H33" s="134"/>
    </row>
    <row r="34" spans="2:8" ht="24">
      <c r="B34" s="122" t="s">
        <v>313</v>
      </c>
      <c r="C34" s="786" t="s">
        <v>2598</v>
      </c>
      <c r="D34" s="121" t="s">
        <v>2597</v>
      </c>
      <c r="E34" s="116"/>
      <c r="F34" s="123"/>
      <c r="G34" s="114">
        <f t="shared" si="1"/>
        <v>0</v>
      </c>
      <c r="H34" s="137"/>
    </row>
    <row r="35" spans="2:8">
      <c r="B35" s="133"/>
      <c r="C35" s="119"/>
      <c r="D35" s="118"/>
      <c r="E35" s="116"/>
      <c r="F35" s="131"/>
      <c r="G35" s="114" t="str">
        <f t="shared" si="1"/>
        <v/>
      </c>
      <c r="H35" s="134"/>
    </row>
    <row r="36" spans="2:8" ht="24">
      <c r="B36" s="122" t="s">
        <v>2599</v>
      </c>
      <c r="C36" s="119" t="s">
        <v>2600</v>
      </c>
      <c r="D36" s="121" t="s">
        <v>2597</v>
      </c>
      <c r="E36" s="116"/>
      <c r="F36" s="120"/>
      <c r="G36" s="114">
        <f t="shared" si="1"/>
        <v>0</v>
      </c>
      <c r="H36" s="134"/>
    </row>
    <row r="37" spans="2:8">
      <c r="B37" s="133"/>
      <c r="C37" s="119"/>
      <c r="D37" s="118"/>
      <c r="E37" s="118"/>
      <c r="F37" s="124"/>
      <c r="G37" s="114" t="str">
        <f t="shared" si="1"/>
        <v/>
      </c>
      <c r="H37" s="134"/>
    </row>
    <row r="38" spans="2:8" ht="24">
      <c r="B38" s="122" t="s">
        <v>2601</v>
      </c>
      <c r="C38" s="119" t="s">
        <v>2602</v>
      </c>
      <c r="D38" s="121"/>
      <c r="E38" s="118"/>
      <c r="F38" s="123"/>
      <c r="G38" s="114" t="str">
        <f t="shared" si="1"/>
        <v/>
      </c>
      <c r="H38" s="134"/>
    </row>
    <row r="39" spans="2:8">
      <c r="B39" s="133"/>
      <c r="C39" s="119"/>
      <c r="D39" s="118"/>
      <c r="E39" s="118"/>
      <c r="F39" s="123"/>
      <c r="G39" s="114" t="str">
        <f t="shared" si="1"/>
        <v/>
      </c>
      <c r="H39" s="134"/>
    </row>
    <row r="40" spans="2:8">
      <c r="B40" s="122" t="s">
        <v>311</v>
      </c>
      <c r="C40" s="786" t="s">
        <v>2603</v>
      </c>
      <c r="D40" s="121" t="s">
        <v>1068</v>
      </c>
      <c r="E40" s="118"/>
      <c r="F40" s="123"/>
      <c r="G40" s="114">
        <f t="shared" si="1"/>
        <v>0</v>
      </c>
      <c r="H40" s="134"/>
    </row>
    <row r="41" spans="2:8">
      <c r="B41" s="133"/>
      <c r="C41" s="119"/>
      <c r="D41" s="118"/>
      <c r="E41" s="118"/>
      <c r="F41" s="123"/>
      <c r="G41" s="114" t="str">
        <f t="shared" si="1"/>
        <v/>
      </c>
      <c r="H41" s="134"/>
    </row>
    <row r="42" spans="2:8">
      <c r="B42" s="122" t="s">
        <v>313</v>
      </c>
      <c r="C42" s="786" t="s">
        <v>2604</v>
      </c>
      <c r="D42" s="121" t="s">
        <v>1068</v>
      </c>
      <c r="E42" s="118"/>
      <c r="F42" s="130"/>
      <c r="G42" s="114">
        <f t="shared" si="1"/>
        <v>0</v>
      </c>
      <c r="H42" s="134"/>
    </row>
    <row r="43" spans="2:8">
      <c r="B43" s="133"/>
      <c r="C43" s="119"/>
      <c r="D43" s="118"/>
      <c r="E43" s="118"/>
      <c r="F43" s="123"/>
      <c r="G43" s="114" t="str">
        <f t="shared" si="1"/>
        <v/>
      </c>
      <c r="H43" s="134"/>
    </row>
    <row r="44" spans="2:8">
      <c r="B44" s="122" t="s">
        <v>321</v>
      </c>
      <c r="C44" s="119" t="s">
        <v>2605</v>
      </c>
      <c r="D44" s="121" t="s">
        <v>1068</v>
      </c>
      <c r="E44" s="118"/>
      <c r="F44" s="123"/>
      <c r="G44" s="114">
        <f t="shared" si="1"/>
        <v>0</v>
      </c>
      <c r="H44" s="134"/>
    </row>
    <row r="45" spans="2:8">
      <c r="B45" s="133"/>
      <c r="C45" s="119"/>
      <c r="D45" s="118"/>
      <c r="E45" s="118"/>
      <c r="F45" s="123"/>
      <c r="G45" s="114" t="str">
        <f t="shared" si="1"/>
        <v/>
      </c>
      <c r="H45" s="134"/>
    </row>
    <row r="46" spans="2:8">
      <c r="B46" s="122" t="s">
        <v>323</v>
      </c>
      <c r="C46" s="119" t="s">
        <v>2606</v>
      </c>
      <c r="D46" s="117" t="s">
        <v>1068</v>
      </c>
      <c r="E46" s="117"/>
      <c r="F46" s="123"/>
      <c r="G46" s="114">
        <f t="shared" si="1"/>
        <v>0</v>
      </c>
      <c r="H46" s="135"/>
    </row>
    <row r="47" spans="2:8">
      <c r="B47" s="133"/>
      <c r="C47" s="119"/>
      <c r="D47" s="118"/>
      <c r="E47" s="118"/>
      <c r="F47" s="123"/>
      <c r="G47" s="114" t="str">
        <f t="shared" si="1"/>
        <v/>
      </c>
      <c r="H47" s="134"/>
    </row>
    <row r="48" spans="2:8">
      <c r="B48" s="122" t="s">
        <v>540</v>
      </c>
      <c r="C48" s="787" t="s">
        <v>2607</v>
      </c>
      <c r="D48" s="121" t="s">
        <v>1068</v>
      </c>
      <c r="E48" s="117"/>
      <c r="F48" s="123"/>
      <c r="G48" s="114">
        <f t="shared" si="1"/>
        <v>0</v>
      </c>
      <c r="H48" s="136"/>
    </row>
    <row r="49" spans="2:8">
      <c r="B49" s="133"/>
      <c r="C49" s="787"/>
      <c r="D49" s="117"/>
      <c r="E49" s="117"/>
      <c r="F49" s="123"/>
      <c r="G49" s="114" t="str">
        <f t="shared" si="1"/>
        <v/>
      </c>
      <c r="H49" s="135"/>
    </row>
    <row r="50" spans="2:8" ht="24">
      <c r="B50" s="133" t="s">
        <v>1146</v>
      </c>
      <c r="C50" s="119" t="s">
        <v>2608</v>
      </c>
      <c r="D50" s="121" t="s">
        <v>1068</v>
      </c>
      <c r="E50" s="118"/>
      <c r="F50" s="123"/>
      <c r="G50" s="114">
        <f t="shared" si="1"/>
        <v>0</v>
      </c>
      <c r="H50" s="134"/>
    </row>
    <row r="51" spans="2:8">
      <c r="B51" s="133"/>
      <c r="C51" s="119"/>
      <c r="D51" s="118"/>
      <c r="E51" s="118"/>
      <c r="F51" s="123"/>
      <c r="G51" s="114" t="str">
        <f t="shared" si="1"/>
        <v/>
      </c>
      <c r="H51" s="134"/>
    </row>
    <row r="52" spans="2:8">
      <c r="B52" s="132" t="s">
        <v>2609</v>
      </c>
      <c r="C52" s="119" t="s">
        <v>2610</v>
      </c>
      <c r="D52" s="121"/>
      <c r="E52" s="240">
        <f>G149</f>
        <v>0</v>
      </c>
      <c r="F52" s="123"/>
      <c r="G52" s="114" t="str">
        <f t="shared" si="1"/>
        <v/>
      </c>
      <c r="H52" s="134"/>
    </row>
    <row r="53" spans="2:8">
      <c r="B53" s="133"/>
      <c r="C53" s="119"/>
      <c r="D53" s="118"/>
      <c r="E53" s="118"/>
      <c r="F53" s="123"/>
      <c r="G53" s="114" t="str">
        <f t="shared" si="1"/>
        <v/>
      </c>
      <c r="H53" s="134"/>
    </row>
    <row r="54" spans="2:8">
      <c r="B54" s="133" t="s">
        <v>2611</v>
      </c>
      <c r="C54" s="119" t="s">
        <v>2612</v>
      </c>
      <c r="D54" s="121" t="s">
        <v>355</v>
      </c>
      <c r="E54" s="118"/>
      <c r="F54" s="124"/>
      <c r="G54" s="114">
        <f t="shared" si="1"/>
        <v>0</v>
      </c>
      <c r="H54" s="134"/>
    </row>
    <row r="55" spans="2:8">
      <c r="B55" s="122"/>
      <c r="C55" s="119"/>
      <c r="D55" s="118"/>
      <c r="E55" s="118"/>
      <c r="F55" s="124"/>
      <c r="G55" s="129" t="str">
        <f t="shared" si="1"/>
        <v/>
      </c>
    </row>
    <row r="56" spans="2:8">
      <c r="B56" s="133" t="s">
        <v>2613</v>
      </c>
      <c r="C56" s="119" t="s">
        <v>2614</v>
      </c>
      <c r="D56" s="121"/>
      <c r="E56" s="118"/>
      <c r="F56" s="124"/>
      <c r="G56" s="129" t="str">
        <f t="shared" si="1"/>
        <v/>
      </c>
    </row>
    <row r="57" spans="2:8">
      <c r="B57" s="133"/>
      <c r="C57" s="119"/>
      <c r="D57" s="118"/>
      <c r="E57" s="118"/>
      <c r="F57" s="124"/>
      <c r="G57" s="129" t="str">
        <f t="shared" si="1"/>
        <v/>
      </c>
    </row>
    <row r="58" spans="2:8">
      <c r="B58" s="132" t="s">
        <v>311</v>
      </c>
      <c r="C58" s="119" t="s">
        <v>2615</v>
      </c>
      <c r="D58" s="121" t="s">
        <v>2578</v>
      </c>
      <c r="E58" s="128"/>
      <c r="F58" s="127"/>
      <c r="G58" s="114">
        <f t="shared" si="1"/>
        <v>0</v>
      </c>
    </row>
    <row r="59" spans="2:8">
      <c r="B59" s="133"/>
      <c r="C59" s="119"/>
      <c r="D59" s="118"/>
      <c r="E59" s="116"/>
      <c r="F59" s="124"/>
      <c r="G59" s="114" t="str">
        <f t="shared" si="1"/>
        <v/>
      </c>
    </row>
    <row r="60" spans="2:8">
      <c r="B60" s="133" t="s">
        <v>313</v>
      </c>
      <c r="C60" s="119" t="s">
        <v>2616</v>
      </c>
      <c r="D60" s="121" t="s">
        <v>2578</v>
      </c>
      <c r="E60" s="116"/>
      <c r="F60" s="120"/>
      <c r="G60" s="114">
        <f t="shared" si="1"/>
        <v>0</v>
      </c>
    </row>
    <row r="61" spans="2:8">
      <c r="B61" s="133"/>
      <c r="C61" s="119"/>
      <c r="D61" s="118"/>
      <c r="E61" s="116"/>
      <c r="F61" s="124"/>
      <c r="G61" s="114" t="str">
        <f t="shared" si="1"/>
        <v/>
      </c>
    </row>
    <row r="62" spans="2:8">
      <c r="B62" s="122" t="s">
        <v>2617</v>
      </c>
      <c r="C62" s="786" t="s">
        <v>2618</v>
      </c>
      <c r="D62" s="121"/>
      <c r="E62" s="116"/>
      <c r="F62" s="115"/>
      <c r="G62" s="114" t="str">
        <f t="shared" si="1"/>
        <v/>
      </c>
    </row>
    <row r="63" spans="2:8">
      <c r="B63" s="122"/>
      <c r="C63" s="119"/>
      <c r="D63" s="118"/>
      <c r="E63" s="116"/>
      <c r="F63" s="115"/>
      <c r="G63" s="114" t="str">
        <f t="shared" si="1"/>
        <v/>
      </c>
    </row>
    <row r="64" spans="2:8" s="110" customFormat="1">
      <c r="B64" s="133" t="s">
        <v>311</v>
      </c>
      <c r="C64" s="119" t="s">
        <v>2619</v>
      </c>
      <c r="D64" s="121" t="s">
        <v>467</v>
      </c>
      <c r="E64" s="116"/>
      <c r="F64" s="123"/>
      <c r="G64" s="114">
        <f t="shared" si="1"/>
        <v>0</v>
      </c>
    </row>
    <row r="65" spans="2:8" s="110" customFormat="1">
      <c r="B65" s="133"/>
      <c r="C65" s="119"/>
      <c r="D65" s="118"/>
      <c r="E65" s="116"/>
      <c r="F65" s="115"/>
      <c r="G65" s="114" t="str">
        <f t="shared" si="1"/>
        <v/>
      </c>
    </row>
    <row r="66" spans="2:8" s="110" customFormat="1">
      <c r="B66" s="133" t="s">
        <v>313</v>
      </c>
      <c r="C66" s="119" t="s">
        <v>2620</v>
      </c>
      <c r="D66" s="121" t="s">
        <v>467</v>
      </c>
      <c r="E66" s="116"/>
      <c r="F66" s="120"/>
      <c r="G66" s="114">
        <f t="shared" si="1"/>
        <v>0</v>
      </c>
    </row>
    <row r="67" spans="2:8" s="110" customFormat="1">
      <c r="B67" s="122"/>
      <c r="C67" s="119"/>
      <c r="D67" s="121"/>
      <c r="E67" s="116"/>
      <c r="F67" s="120"/>
      <c r="G67" s="114"/>
    </row>
    <row r="68" spans="2:8" s="110" customFormat="1">
      <c r="B68" s="133" t="s">
        <v>321</v>
      </c>
      <c r="C68" s="119" t="s">
        <v>2621</v>
      </c>
      <c r="D68" s="121" t="s">
        <v>355</v>
      </c>
      <c r="E68" s="116"/>
      <c r="F68" s="124"/>
      <c r="G68" s="114">
        <f t="shared" ref="G68:G75" si="2">IF(D68="","",E68*F68)</f>
        <v>0</v>
      </c>
    </row>
    <row r="69" spans="2:8" s="110" customFormat="1">
      <c r="B69" s="133"/>
      <c r="C69" s="119"/>
      <c r="D69" s="118"/>
      <c r="E69" s="116"/>
      <c r="F69" s="124"/>
      <c r="G69" s="114" t="str">
        <f t="shared" si="2"/>
        <v/>
      </c>
    </row>
    <row r="70" spans="2:8" s="110" customFormat="1" ht="24">
      <c r="B70" s="122" t="s">
        <v>2622</v>
      </c>
      <c r="C70" s="119" t="s">
        <v>2623</v>
      </c>
      <c r="D70" s="121" t="s">
        <v>355</v>
      </c>
      <c r="E70" s="116"/>
      <c r="F70" s="123"/>
      <c r="G70" s="114">
        <f t="shared" si="2"/>
        <v>0</v>
      </c>
    </row>
    <row r="71" spans="2:8" s="110" customFormat="1">
      <c r="B71" s="133"/>
      <c r="C71" s="119"/>
      <c r="D71" s="118"/>
      <c r="E71" s="116"/>
      <c r="F71" s="123"/>
      <c r="G71" s="114" t="str">
        <f t="shared" si="2"/>
        <v/>
      </c>
    </row>
    <row r="72" spans="2:8" s="110" customFormat="1">
      <c r="B72" s="122" t="s">
        <v>2624</v>
      </c>
      <c r="C72" s="119" t="s">
        <v>2625</v>
      </c>
      <c r="D72" s="121" t="s">
        <v>2578</v>
      </c>
      <c r="E72" s="116"/>
      <c r="F72" s="120"/>
      <c r="G72" s="114">
        <f t="shared" si="2"/>
        <v>0</v>
      </c>
    </row>
    <row r="73" spans="2:8" s="110" customFormat="1">
      <c r="B73" s="133"/>
      <c r="C73" s="119"/>
      <c r="D73" s="118"/>
      <c r="E73" s="116"/>
      <c r="F73" s="131"/>
      <c r="G73" s="114" t="str">
        <f t="shared" si="2"/>
        <v/>
      </c>
    </row>
    <row r="74" spans="2:8" s="110" customFormat="1">
      <c r="B74" s="122" t="s">
        <v>2626</v>
      </c>
      <c r="C74" s="119" t="s">
        <v>2627</v>
      </c>
      <c r="D74" s="121"/>
      <c r="E74" s="116"/>
      <c r="F74" s="131"/>
      <c r="G74" s="114" t="str">
        <f t="shared" si="2"/>
        <v/>
      </c>
    </row>
    <row r="75" spans="2:8" s="110" customFormat="1">
      <c r="B75" s="133"/>
      <c r="C75" s="119"/>
      <c r="D75" s="118"/>
      <c r="E75" s="116"/>
      <c r="F75" s="131"/>
      <c r="G75" s="114" t="str">
        <f t="shared" si="2"/>
        <v/>
      </c>
    </row>
    <row r="76" spans="2:8" s="28" customFormat="1" ht="19.5" customHeight="1">
      <c r="B76" s="151" t="str">
        <f>$B$10</f>
        <v>C11.8</v>
      </c>
      <c r="C76" s="30" t="s">
        <v>80</v>
      </c>
      <c r="D76" s="31"/>
      <c r="E76" s="32"/>
      <c r="F76" s="31"/>
      <c r="G76" s="33">
        <f>SUM(G9:G75)</f>
        <v>0</v>
      </c>
      <c r="H76" s="34"/>
    </row>
    <row r="77" spans="2:8" s="1" customFormat="1" ht="12.75">
      <c r="B77" s="661" t="str">
        <f>Client1</f>
        <v>Province of KwaZulu-Natal</v>
      </c>
      <c r="C77" s="661"/>
      <c r="D77" s="661"/>
      <c r="E77" s="659" t="str">
        <f>"Contract No. "&amp;ContractNo</f>
        <v>Contract No. ZNB02213/0000/00/HOD/INF/23/T</v>
      </c>
      <c r="F77" s="659"/>
      <c r="G77" s="659"/>
      <c r="H77" s="5"/>
    </row>
    <row r="78" spans="2:8" s="1" customFormat="1" ht="12.75">
      <c r="B78" s="661" t="str">
        <f>Client2</f>
        <v>Department of Transport</v>
      </c>
      <c r="C78" s="661"/>
      <c r="D78" s="661"/>
      <c r="E78" s="659"/>
      <c r="F78" s="659"/>
      <c r="G78" s="659"/>
      <c r="H78" s="5"/>
    </row>
    <row r="79" spans="2:8" s="1" customFormat="1" ht="12.75">
      <c r="B79" s="662"/>
      <c r="C79" s="662"/>
      <c r="D79" s="662"/>
      <c r="E79" s="660"/>
      <c r="F79" s="660"/>
      <c r="G79" s="660"/>
      <c r="H79" s="5"/>
    </row>
    <row r="80" spans="2:8" s="1" customFormat="1" ht="12.75">
      <c r="B80" s="670" t="s">
        <v>148</v>
      </c>
      <c r="C80" s="671"/>
      <c r="D80" s="671"/>
      <c r="E80" s="671"/>
      <c r="F80" s="671"/>
      <c r="G80" s="673" t="str">
        <f>$G$4</f>
        <v>CHAPTER C11.8</v>
      </c>
      <c r="H80" s="6"/>
    </row>
    <row r="81" spans="2:8" s="1" customFormat="1" ht="12.75">
      <c r="B81" s="663" t="str">
        <f>ContractDescription</f>
        <v>THE CONSTRUCTION OF MKUZE RIVER BRIDGE NO.3801 AT KM 27+440 ON MAIN ROAD P52-3 IN ZULULAND UNDER EMPANGENI REGION.</v>
      </c>
      <c r="C81" s="664"/>
      <c r="D81" s="664"/>
      <c r="E81" s="664"/>
      <c r="F81" s="664"/>
      <c r="G81" s="659"/>
      <c r="H81" s="8"/>
    </row>
    <row r="82" spans="2:8" s="1" customFormat="1" ht="12.75">
      <c r="B82" s="663"/>
      <c r="C82" s="664"/>
      <c r="D82" s="664"/>
      <c r="E82" s="664"/>
      <c r="F82" s="664"/>
      <c r="G82" s="659"/>
      <c r="H82" s="8"/>
    </row>
    <row r="83" spans="2:8" s="1" customFormat="1" ht="12.75">
      <c r="B83" s="665"/>
      <c r="C83" s="666"/>
      <c r="D83" s="666"/>
      <c r="E83" s="666"/>
      <c r="F83" s="666"/>
      <c r="G83" s="660"/>
      <c r="H83" s="8"/>
    </row>
    <row r="84" spans="2:8" s="9" customFormat="1" ht="24.95" customHeight="1">
      <c r="B84" s="76" t="s">
        <v>49</v>
      </c>
      <c r="C84" s="11" t="s">
        <v>50</v>
      </c>
      <c r="D84" s="11" t="s">
        <v>51</v>
      </c>
      <c r="E84" s="11" t="s">
        <v>53</v>
      </c>
      <c r="F84" s="11" t="s">
        <v>54</v>
      </c>
      <c r="G84" s="11" t="s">
        <v>55</v>
      </c>
      <c r="H84" s="12"/>
    </row>
    <row r="85" spans="2:8" s="28" customFormat="1" ht="19.5" customHeight="1">
      <c r="B85" s="82"/>
      <c r="C85" s="30" t="s">
        <v>149</v>
      </c>
      <c r="D85" s="31"/>
      <c r="E85" s="32"/>
      <c r="F85" s="31"/>
      <c r="G85" s="33">
        <f>G76</f>
        <v>0</v>
      </c>
      <c r="H85" s="34"/>
    </row>
    <row r="86" spans="2:8" s="110" customFormat="1">
      <c r="B86" s="133"/>
      <c r="C86" s="119"/>
      <c r="D86" s="118"/>
      <c r="E86" s="116"/>
      <c r="F86" s="131"/>
      <c r="G86" s="114"/>
    </row>
    <row r="87" spans="2:8" s="110" customFormat="1">
      <c r="B87" s="122" t="s">
        <v>2628</v>
      </c>
      <c r="C87" s="119" t="s">
        <v>2629</v>
      </c>
      <c r="D87" s="121" t="s">
        <v>1736</v>
      </c>
      <c r="E87" s="116"/>
      <c r="F87" s="123"/>
      <c r="G87" s="114">
        <f t="shared" ref="G87:G113" si="3">IF(D87="","",E87*F87)</f>
        <v>0</v>
      </c>
    </row>
    <row r="88" spans="2:8" s="110" customFormat="1">
      <c r="B88" s="133"/>
      <c r="C88" s="119"/>
      <c r="D88" s="118"/>
      <c r="E88" s="116"/>
      <c r="F88" s="131"/>
      <c r="G88" s="114" t="str">
        <f t="shared" si="3"/>
        <v/>
      </c>
    </row>
    <row r="89" spans="2:8" s="110" customFormat="1" ht="24">
      <c r="B89" s="122" t="s">
        <v>2630</v>
      </c>
      <c r="C89" s="119" t="s">
        <v>2631</v>
      </c>
      <c r="D89" s="121" t="s">
        <v>1736</v>
      </c>
      <c r="E89" s="116"/>
      <c r="F89" s="120"/>
      <c r="G89" s="114">
        <f t="shared" si="3"/>
        <v>0</v>
      </c>
    </row>
    <row r="90" spans="2:8" s="110" customFormat="1">
      <c r="B90" s="133"/>
      <c r="C90" s="119"/>
      <c r="D90" s="118"/>
      <c r="E90" s="118"/>
      <c r="F90" s="124"/>
      <c r="G90" s="114" t="str">
        <f t="shared" si="3"/>
        <v/>
      </c>
    </row>
    <row r="91" spans="2:8" s="110" customFormat="1">
      <c r="B91" s="122" t="s">
        <v>2632</v>
      </c>
      <c r="C91" s="787" t="s">
        <v>2633</v>
      </c>
      <c r="D91" s="117" t="s">
        <v>355</v>
      </c>
      <c r="E91" s="118"/>
      <c r="F91" s="123"/>
      <c r="G91" s="114">
        <f t="shared" si="3"/>
        <v>0</v>
      </c>
    </row>
    <row r="92" spans="2:8" s="110" customFormat="1">
      <c r="B92" s="133"/>
      <c r="C92" s="787"/>
      <c r="D92" s="117"/>
      <c r="E92" s="118"/>
      <c r="F92" s="123"/>
      <c r="G92" s="114" t="str">
        <f t="shared" si="3"/>
        <v/>
      </c>
    </row>
    <row r="93" spans="2:8" s="110" customFormat="1" ht="24">
      <c r="B93" s="133" t="s">
        <v>2634</v>
      </c>
      <c r="C93" s="119" t="s">
        <v>2635</v>
      </c>
      <c r="D93" s="121" t="s">
        <v>467</v>
      </c>
      <c r="E93" s="118"/>
      <c r="F93" s="123"/>
      <c r="G93" s="114">
        <f t="shared" si="3"/>
        <v>0</v>
      </c>
    </row>
    <row r="94" spans="2:8" s="110" customFormat="1">
      <c r="B94" s="133"/>
      <c r="C94" s="119"/>
      <c r="D94" s="118"/>
      <c r="E94" s="118"/>
      <c r="F94" s="123"/>
      <c r="G94" s="114" t="str">
        <f t="shared" si="3"/>
        <v/>
      </c>
    </row>
    <row r="95" spans="2:8" s="110" customFormat="1">
      <c r="B95" s="132" t="s">
        <v>2636</v>
      </c>
      <c r="C95" s="119" t="s">
        <v>2637</v>
      </c>
      <c r="D95" s="121"/>
      <c r="E95" s="118"/>
      <c r="F95" s="130"/>
      <c r="G95" s="114" t="str">
        <f t="shared" si="3"/>
        <v/>
      </c>
    </row>
    <row r="96" spans="2:8" s="110" customFormat="1">
      <c r="B96" s="133"/>
      <c r="C96" s="119"/>
      <c r="D96" s="118"/>
      <c r="E96" s="118"/>
      <c r="F96" s="123"/>
      <c r="G96" s="114" t="str">
        <f t="shared" si="3"/>
        <v/>
      </c>
    </row>
    <row r="97" spans="2:7" s="110" customFormat="1">
      <c r="B97" s="122" t="s">
        <v>2638</v>
      </c>
      <c r="C97" s="786" t="s">
        <v>2639</v>
      </c>
      <c r="D97" s="117"/>
      <c r="E97" s="118"/>
      <c r="F97" s="123"/>
      <c r="G97" s="114" t="str">
        <f t="shared" si="3"/>
        <v/>
      </c>
    </row>
    <row r="98" spans="2:7" s="110" customFormat="1">
      <c r="B98" s="133"/>
      <c r="C98" s="787"/>
      <c r="D98" s="117"/>
      <c r="E98" s="118"/>
      <c r="F98" s="123"/>
      <c r="G98" s="114" t="str">
        <f t="shared" si="3"/>
        <v/>
      </c>
    </row>
    <row r="99" spans="2:7" s="110" customFormat="1">
      <c r="B99" s="133" t="s">
        <v>311</v>
      </c>
      <c r="C99" s="119" t="s">
        <v>2640</v>
      </c>
      <c r="D99" s="121" t="s">
        <v>109</v>
      </c>
      <c r="E99" s="117"/>
      <c r="F99" s="123"/>
      <c r="G99" s="114">
        <f t="shared" si="3"/>
        <v>0</v>
      </c>
    </row>
    <row r="100" spans="2:7" s="110" customFormat="1">
      <c r="B100" s="133"/>
      <c r="C100" s="119"/>
      <c r="D100" s="118"/>
      <c r="E100" s="118"/>
      <c r="F100" s="123"/>
      <c r="G100" s="114" t="str">
        <f t="shared" si="3"/>
        <v/>
      </c>
    </row>
    <row r="101" spans="2:7" s="110" customFormat="1">
      <c r="B101" s="132" t="s">
        <v>313</v>
      </c>
      <c r="C101" s="119" t="s">
        <v>2641</v>
      </c>
      <c r="D101" s="121" t="s">
        <v>109</v>
      </c>
      <c r="E101" s="117"/>
      <c r="F101" s="123"/>
      <c r="G101" s="114">
        <f t="shared" si="3"/>
        <v>0</v>
      </c>
    </row>
    <row r="102" spans="2:7" s="110" customFormat="1">
      <c r="B102" s="133"/>
      <c r="C102" s="787"/>
      <c r="D102" s="117"/>
      <c r="E102" s="117"/>
      <c r="F102" s="123"/>
      <c r="G102" s="114" t="str">
        <f t="shared" si="3"/>
        <v/>
      </c>
    </row>
    <row r="103" spans="2:7" s="110" customFormat="1">
      <c r="B103" s="122" t="s">
        <v>2642</v>
      </c>
      <c r="C103" s="786" t="s">
        <v>2643</v>
      </c>
      <c r="D103" s="117"/>
      <c r="E103" s="118"/>
      <c r="F103" s="123"/>
      <c r="G103" s="114" t="str">
        <f t="shared" si="3"/>
        <v/>
      </c>
    </row>
    <row r="104" spans="2:7" s="110" customFormat="1">
      <c r="B104" s="133"/>
      <c r="C104" s="787"/>
      <c r="D104" s="117"/>
      <c r="E104" s="118"/>
      <c r="F104" s="123"/>
      <c r="G104" s="114" t="str">
        <f t="shared" si="3"/>
        <v/>
      </c>
    </row>
    <row r="105" spans="2:7" s="110" customFormat="1">
      <c r="B105" s="133" t="s">
        <v>311</v>
      </c>
      <c r="C105" s="119" t="s">
        <v>2644</v>
      </c>
      <c r="D105" s="121" t="s">
        <v>109</v>
      </c>
      <c r="E105" s="118"/>
      <c r="F105" s="123"/>
      <c r="G105" s="114">
        <f t="shared" si="3"/>
        <v>0</v>
      </c>
    </row>
    <row r="106" spans="2:7" s="110" customFormat="1">
      <c r="B106" s="133"/>
      <c r="C106" s="119"/>
      <c r="D106" s="118"/>
      <c r="E106" s="118"/>
      <c r="F106" s="123"/>
      <c r="G106" s="114" t="str">
        <f t="shared" si="3"/>
        <v/>
      </c>
    </row>
    <row r="107" spans="2:7" s="110" customFormat="1">
      <c r="B107" s="132" t="s">
        <v>313</v>
      </c>
      <c r="C107" s="119" t="s">
        <v>2645</v>
      </c>
      <c r="D107" s="121" t="s">
        <v>109</v>
      </c>
      <c r="E107" s="118"/>
      <c r="F107" s="124"/>
      <c r="G107" s="114">
        <f t="shared" si="3"/>
        <v>0</v>
      </c>
    </row>
    <row r="108" spans="2:7" s="110" customFormat="1">
      <c r="B108" s="122"/>
      <c r="C108" s="119"/>
      <c r="D108" s="118"/>
      <c r="E108" s="118"/>
      <c r="F108" s="124"/>
      <c r="G108" s="129" t="str">
        <f t="shared" si="3"/>
        <v/>
      </c>
    </row>
    <row r="109" spans="2:7" s="110" customFormat="1">
      <c r="B109" s="122" t="s">
        <v>2646</v>
      </c>
      <c r="C109" s="786" t="s">
        <v>2647</v>
      </c>
      <c r="D109" s="118" t="s">
        <v>2648</v>
      </c>
      <c r="E109" s="118"/>
      <c r="F109" s="124"/>
      <c r="G109" s="129">
        <f t="shared" si="3"/>
        <v>0</v>
      </c>
    </row>
    <row r="110" spans="2:7" s="110" customFormat="1">
      <c r="B110" s="122"/>
      <c r="C110" s="119"/>
      <c r="D110" s="118"/>
      <c r="E110" s="118"/>
      <c r="F110" s="124"/>
      <c r="G110" s="129" t="str">
        <f t="shared" si="3"/>
        <v/>
      </c>
    </row>
    <row r="111" spans="2:7" s="110" customFormat="1" ht="24">
      <c r="B111" s="133" t="s">
        <v>2649</v>
      </c>
      <c r="C111" s="119" t="s">
        <v>2650</v>
      </c>
      <c r="D111" s="121" t="s">
        <v>355</v>
      </c>
      <c r="E111" s="118"/>
      <c r="F111" s="124"/>
      <c r="G111" s="129">
        <f t="shared" si="3"/>
        <v>0</v>
      </c>
    </row>
    <row r="112" spans="2:7" s="110" customFormat="1">
      <c r="B112" s="133"/>
      <c r="C112" s="119"/>
      <c r="D112" s="118"/>
      <c r="E112" s="118"/>
      <c r="F112" s="124"/>
      <c r="G112" s="129" t="str">
        <f t="shared" si="3"/>
        <v/>
      </c>
    </row>
    <row r="113" spans="2:7" s="110" customFormat="1">
      <c r="B113" s="132" t="s">
        <v>2651</v>
      </c>
      <c r="C113" s="119" t="s">
        <v>2652</v>
      </c>
      <c r="D113" s="121" t="s">
        <v>2578</v>
      </c>
      <c r="E113" s="128"/>
      <c r="F113" s="127"/>
      <c r="G113" s="114">
        <f t="shared" si="3"/>
        <v>0</v>
      </c>
    </row>
    <row r="114" spans="2:7" s="110" customFormat="1">
      <c r="B114" s="132"/>
      <c r="C114" s="119"/>
      <c r="D114" s="121"/>
      <c r="E114" s="128"/>
      <c r="F114" s="127"/>
      <c r="G114" s="114"/>
    </row>
    <row r="115" spans="2:7" s="110" customFormat="1">
      <c r="B115" s="132"/>
      <c r="C115" s="119"/>
      <c r="D115" s="121"/>
      <c r="E115" s="128"/>
      <c r="F115" s="127"/>
      <c r="G115" s="114"/>
    </row>
    <row r="116" spans="2:7" s="110" customFormat="1">
      <c r="B116" s="132"/>
      <c r="C116" s="119"/>
      <c r="D116" s="121"/>
      <c r="E116" s="128"/>
      <c r="F116" s="127"/>
      <c r="G116" s="114"/>
    </row>
    <row r="117" spans="2:7" s="110" customFormat="1">
      <c r="B117" s="132"/>
      <c r="C117" s="119"/>
      <c r="D117" s="121"/>
      <c r="E117" s="128"/>
      <c r="F117" s="127"/>
      <c r="G117" s="114"/>
    </row>
    <row r="118" spans="2:7" s="110" customFormat="1">
      <c r="B118" s="132"/>
      <c r="C118" s="119"/>
      <c r="D118" s="121"/>
      <c r="E118" s="128"/>
      <c r="F118" s="127"/>
      <c r="G118" s="114"/>
    </row>
    <row r="119" spans="2:7" s="110" customFormat="1">
      <c r="B119" s="132"/>
      <c r="C119" s="119"/>
      <c r="D119" s="121"/>
      <c r="E119" s="128"/>
      <c r="F119" s="127"/>
      <c r="G119" s="114"/>
    </row>
    <row r="120" spans="2:7" s="110" customFormat="1">
      <c r="B120" s="132"/>
      <c r="C120" s="119"/>
      <c r="D120" s="121"/>
      <c r="E120" s="128"/>
      <c r="F120" s="127"/>
      <c r="G120" s="114"/>
    </row>
    <row r="121" spans="2:7" s="110" customFormat="1">
      <c r="B121" s="132"/>
      <c r="C121" s="119"/>
      <c r="D121" s="121"/>
      <c r="E121" s="128"/>
      <c r="F121" s="127"/>
      <c r="G121" s="114"/>
    </row>
    <row r="122" spans="2:7" s="110" customFormat="1">
      <c r="B122" s="132"/>
      <c r="C122" s="119"/>
      <c r="D122" s="121"/>
      <c r="E122" s="128"/>
      <c r="F122" s="127"/>
      <c r="G122" s="114"/>
    </row>
    <row r="123" spans="2:7" s="110" customFormat="1">
      <c r="B123" s="132"/>
      <c r="C123" s="119"/>
      <c r="D123" s="121"/>
      <c r="E123" s="128"/>
      <c r="F123" s="127"/>
      <c r="G123" s="114"/>
    </row>
    <row r="124" spans="2:7" s="110" customFormat="1">
      <c r="B124" s="132"/>
      <c r="C124" s="119"/>
      <c r="D124" s="121"/>
      <c r="E124" s="128"/>
      <c r="F124" s="127"/>
      <c r="G124" s="114"/>
    </row>
    <row r="125" spans="2:7" s="110" customFormat="1">
      <c r="B125" s="132"/>
      <c r="C125" s="119"/>
      <c r="D125" s="121"/>
      <c r="E125" s="128"/>
      <c r="F125" s="127"/>
      <c r="G125" s="114"/>
    </row>
    <row r="126" spans="2:7" s="110" customFormat="1">
      <c r="B126" s="132"/>
      <c r="C126" s="119"/>
      <c r="D126" s="121"/>
      <c r="E126" s="128"/>
      <c r="F126" s="127"/>
      <c r="G126" s="114"/>
    </row>
    <row r="127" spans="2:7" s="110" customFormat="1">
      <c r="B127" s="132"/>
      <c r="C127" s="119"/>
      <c r="D127" s="121"/>
      <c r="E127" s="128"/>
      <c r="F127" s="127"/>
      <c r="G127" s="114"/>
    </row>
    <row r="128" spans="2:7" s="110" customFormat="1">
      <c r="B128" s="132"/>
      <c r="C128" s="119"/>
      <c r="D128" s="121"/>
      <c r="E128" s="128"/>
      <c r="F128" s="127"/>
      <c r="G128" s="114"/>
    </row>
    <row r="129" spans="2:7" s="110" customFormat="1">
      <c r="B129" s="132"/>
      <c r="C129" s="119"/>
      <c r="D129" s="121"/>
      <c r="E129" s="128"/>
      <c r="F129" s="127"/>
      <c r="G129" s="114"/>
    </row>
    <row r="130" spans="2:7" s="110" customFormat="1">
      <c r="B130" s="132"/>
      <c r="C130" s="119"/>
      <c r="D130" s="121"/>
      <c r="E130" s="128"/>
      <c r="F130" s="127"/>
      <c r="G130" s="114"/>
    </row>
    <row r="131" spans="2:7" s="110" customFormat="1">
      <c r="B131" s="132"/>
      <c r="C131" s="119"/>
      <c r="D131" s="121"/>
      <c r="E131" s="128"/>
      <c r="F131" s="127"/>
      <c r="G131" s="114"/>
    </row>
    <row r="132" spans="2:7" s="110" customFormat="1">
      <c r="B132" s="132"/>
      <c r="C132" s="119"/>
      <c r="D132" s="121"/>
      <c r="E132" s="128"/>
      <c r="F132" s="127"/>
      <c r="G132" s="114"/>
    </row>
    <row r="133" spans="2:7" s="110" customFormat="1">
      <c r="B133" s="132"/>
      <c r="C133" s="119"/>
      <c r="D133" s="121"/>
      <c r="E133" s="128"/>
      <c r="F133" s="127"/>
      <c r="G133" s="114"/>
    </row>
    <row r="134" spans="2:7" s="110" customFormat="1">
      <c r="B134" s="132"/>
      <c r="C134" s="119"/>
      <c r="D134" s="121"/>
      <c r="E134" s="128"/>
      <c r="F134" s="127"/>
      <c r="G134" s="114"/>
    </row>
    <row r="135" spans="2:7" s="110" customFormat="1">
      <c r="B135" s="132"/>
      <c r="C135" s="119"/>
      <c r="D135" s="121"/>
      <c r="E135" s="128"/>
      <c r="F135" s="127"/>
      <c r="G135" s="114"/>
    </row>
    <row r="136" spans="2:7" s="110" customFormat="1">
      <c r="B136" s="132"/>
      <c r="C136" s="119"/>
      <c r="D136" s="121"/>
      <c r="E136" s="128"/>
      <c r="F136" s="127"/>
      <c r="G136" s="114"/>
    </row>
    <row r="137" spans="2:7" s="110" customFormat="1">
      <c r="B137" s="132"/>
      <c r="C137" s="119"/>
      <c r="D137" s="121"/>
      <c r="E137" s="128"/>
      <c r="F137" s="127"/>
      <c r="G137" s="114"/>
    </row>
    <row r="138" spans="2:7" s="110" customFormat="1">
      <c r="B138" s="132"/>
      <c r="C138" s="119"/>
      <c r="D138" s="121"/>
      <c r="E138" s="128"/>
      <c r="F138" s="127"/>
      <c r="G138" s="114"/>
    </row>
    <row r="139" spans="2:7" s="110" customFormat="1">
      <c r="B139" s="132"/>
      <c r="C139" s="119"/>
      <c r="D139" s="121"/>
      <c r="E139" s="128"/>
      <c r="F139" s="127"/>
      <c r="G139" s="114"/>
    </row>
    <row r="140" spans="2:7" s="110" customFormat="1">
      <c r="B140" s="132"/>
      <c r="C140" s="119"/>
      <c r="D140" s="121"/>
      <c r="E140" s="128"/>
      <c r="F140" s="127"/>
      <c r="G140" s="114"/>
    </row>
    <row r="141" spans="2:7" s="110" customFormat="1">
      <c r="B141" s="132"/>
      <c r="C141" s="119"/>
      <c r="D141" s="121"/>
      <c r="E141" s="128"/>
      <c r="F141" s="127"/>
      <c r="G141" s="114"/>
    </row>
    <row r="142" spans="2:7" s="110" customFormat="1">
      <c r="B142" s="132"/>
      <c r="C142" s="119"/>
      <c r="D142" s="121"/>
      <c r="E142" s="128"/>
      <c r="F142" s="127"/>
      <c r="G142" s="114"/>
    </row>
    <row r="143" spans="2:7" s="110" customFormat="1">
      <c r="B143" s="132"/>
      <c r="C143" s="119"/>
      <c r="D143" s="121"/>
      <c r="E143" s="128"/>
      <c r="F143" s="127"/>
      <c r="G143" s="114"/>
    </row>
    <row r="144" spans="2:7" s="110" customFormat="1">
      <c r="B144" s="132"/>
      <c r="C144" s="119"/>
      <c r="D144" s="121"/>
      <c r="E144" s="128"/>
      <c r="F144" s="127"/>
      <c r="G144" s="114"/>
    </row>
    <row r="145" spans="2:8" s="110" customFormat="1">
      <c r="B145" s="132"/>
      <c r="C145" s="119"/>
      <c r="D145" s="121"/>
      <c r="E145" s="128"/>
      <c r="F145" s="127"/>
      <c r="G145" s="114"/>
    </row>
    <row r="146" spans="2:8" s="110" customFormat="1">
      <c r="B146" s="132"/>
      <c r="C146" s="119"/>
      <c r="D146" s="121"/>
      <c r="E146" s="128"/>
      <c r="F146" s="127"/>
      <c r="G146" s="114"/>
    </row>
    <row r="147" spans="2:8" s="110" customFormat="1">
      <c r="B147" s="132"/>
      <c r="C147" s="119"/>
      <c r="D147" s="121"/>
      <c r="E147" s="128"/>
      <c r="F147" s="127"/>
      <c r="G147" s="114"/>
    </row>
    <row r="148" spans="2:8" s="110" customFormat="1">
      <c r="B148" s="133"/>
      <c r="C148" s="119"/>
      <c r="D148" s="118"/>
      <c r="E148" s="116"/>
      <c r="F148" s="124"/>
      <c r="G148" s="114" t="str">
        <f>IF(D148="","",E148*F148)</f>
        <v/>
      </c>
    </row>
    <row r="149" spans="2:8" s="28" customFormat="1" ht="24.75" customHeight="1">
      <c r="B149" s="90" t="str">
        <f>$B$10</f>
        <v>C11.8</v>
      </c>
      <c r="C149" s="30" t="s">
        <v>94</v>
      </c>
      <c r="D149" s="31"/>
      <c r="E149" s="32"/>
      <c r="F149" s="31"/>
      <c r="G149" s="33">
        <f>SUM(G85:G148)</f>
        <v>0</v>
      </c>
      <c r="H149" s="34"/>
    </row>
  </sheetData>
  <mergeCells count="11">
    <mergeCell ref="B80:F80"/>
    <mergeCell ref="G80:G83"/>
    <mergeCell ref="B81:F83"/>
    <mergeCell ref="E1:G1"/>
    <mergeCell ref="G4:G7"/>
    <mergeCell ref="B4:F4"/>
    <mergeCell ref="B5:F7"/>
    <mergeCell ref="B77:D77"/>
    <mergeCell ref="E77:G79"/>
    <mergeCell ref="B78:D78"/>
    <mergeCell ref="B79:D7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76"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tabColor rgb="FFFFFF00"/>
  </sheetPr>
  <dimension ref="B1:H66"/>
  <sheetViews>
    <sheetView view="pageBreakPreview" topLeftCell="A21" zoomScaleNormal="125" zoomScaleSheetLayoutView="100" zoomScalePageLayoutView="125" workbookViewId="0">
      <selection activeCell="F18" sqref="F1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s="9" customFormat="1">
      <c r="B9" s="156"/>
      <c r="C9" s="56"/>
      <c r="D9" s="104"/>
      <c r="E9" s="22"/>
      <c r="F9" s="22"/>
      <c r="G9" s="25" t="str">
        <f t="shared" ref="G9:G40" si="0">IF(D9="","",E9*F9)</f>
        <v/>
      </c>
      <c r="H9" s="12"/>
    </row>
    <row r="10" spans="2:8" s="9" customFormat="1">
      <c r="B10" s="74" t="s">
        <v>2653</v>
      </c>
      <c r="C10" s="7" t="s">
        <v>2654</v>
      </c>
      <c r="D10" s="22"/>
      <c r="E10" s="22"/>
      <c r="F10" s="22"/>
      <c r="G10" s="25" t="str">
        <f t="shared" si="0"/>
        <v/>
      </c>
      <c r="H10" s="12"/>
    </row>
    <row r="11" spans="2:8" s="9" customFormat="1">
      <c r="B11" s="50"/>
      <c r="C11" s="56"/>
      <c r="D11" s="22"/>
      <c r="E11" s="22"/>
      <c r="F11" s="22"/>
      <c r="G11" s="25" t="str">
        <f t="shared" si="0"/>
        <v/>
      </c>
      <c r="H11" s="12"/>
    </row>
    <row r="12" spans="2:8">
      <c r="B12" s="153" t="s">
        <v>2655</v>
      </c>
      <c r="C12" s="35" t="s">
        <v>2656</v>
      </c>
      <c r="D12" s="65" t="s">
        <v>1036</v>
      </c>
      <c r="E12" s="15"/>
      <c r="F12" s="16"/>
      <c r="G12" s="25">
        <f t="shared" si="0"/>
        <v>0</v>
      </c>
      <c r="H12" s="18"/>
    </row>
    <row r="13" spans="2:8">
      <c r="B13" s="152"/>
      <c r="D13" s="22"/>
      <c r="E13" s="22"/>
      <c r="F13" s="40"/>
      <c r="G13" s="25" t="str">
        <f t="shared" si="0"/>
        <v/>
      </c>
      <c r="H13" s="41"/>
    </row>
    <row r="14" spans="2:8" ht="25.5">
      <c r="B14" s="157" t="s">
        <v>2657</v>
      </c>
      <c r="C14" s="55" t="s">
        <v>2658</v>
      </c>
      <c r="D14" s="65" t="s">
        <v>1036</v>
      </c>
      <c r="E14" s="22"/>
      <c r="F14" s="40"/>
      <c r="G14" s="25">
        <f t="shared" si="0"/>
        <v>0</v>
      </c>
      <c r="H14" s="41"/>
    </row>
    <row r="15" spans="2:8">
      <c r="B15" s="157"/>
      <c r="D15" s="37"/>
      <c r="E15" s="22"/>
      <c r="F15" s="40"/>
      <c r="G15" s="25" t="str">
        <f t="shared" si="0"/>
        <v/>
      </c>
      <c r="H15" s="41"/>
    </row>
    <row r="16" spans="2:8">
      <c r="B16" s="157" t="s">
        <v>2659</v>
      </c>
      <c r="C16" s="35" t="s">
        <v>2660</v>
      </c>
      <c r="D16" s="65" t="s">
        <v>1036</v>
      </c>
      <c r="E16" s="22"/>
      <c r="F16" s="40"/>
      <c r="G16" s="25">
        <f t="shared" si="0"/>
        <v>0</v>
      </c>
      <c r="H16" s="41"/>
    </row>
    <row r="17" spans="2:8">
      <c r="B17" s="157"/>
      <c r="D17" s="37"/>
      <c r="E17" s="23"/>
      <c r="F17" s="24"/>
      <c r="G17" s="25" t="str">
        <f t="shared" si="0"/>
        <v/>
      </c>
      <c r="H17" s="42"/>
    </row>
    <row r="18" spans="2:8" ht="25.5">
      <c r="B18" s="157" t="s">
        <v>2661</v>
      </c>
      <c r="C18" s="55" t="s">
        <v>2662</v>
      </c>
      <c r="D18" s="65" t="s">
        <v>109</v>
      </c>
      <c r="E18" s="23"/>
      <c r="F18" s="24"/>
      <c r="G18" s="25">
        <f t="shared" si="0"/>
        <v>0</v>
      </c>
      <c r="H18" s="42"/>
    </row>
    <row r="19" spans="2:8">
      <c r="B19" s="157"/>
      <c r="D19" s="37"/>
      <c r="E19" s="23"/>
      <c r="F19" s="24"/>
      <c r="G19" s="25" t="str">
        <f t="shared" si="0"/>
        <v/>
      </c>
      <c r="H19" s="42"/>
    </row>
    <row r="20" spans="2:8" ht="25.5">
      <c r="B20" s="157" t="s">
        <v>2663</v>
      </c>
      <c r="C20" s="55" t="s">
        <v>2664</v>
      </c>
      <c r="D20" s="65" t="s">
        <v>335</v>
      </c>
      <c r="E20" s="23"/>
      <c r="F20" s="40"/>
      <c r="G20" s="25">
        <f t="shared" si="0"/>
        <v>0</v>
      </c>
      <c r="H20" s="41"/>
    </row>
    <row r="21" spans="2:8">
      <c r="B21" s="157"/>
      <c r="D21" s="37"/>
      <c r="E21" s="23"/>
      <c r="F21" s="43"/>
      <c r="G21" s="25" t="str">
        <f t="shared" si="0"/>
        <v/>
      </c>
      <c r="H21" s="41"/>
    </row>
    <row r="22" spans="2:8" ht="25.5">
      <c r="B22" s="157" t="s">
        <v>2665</v>
      </c>
      <c r="C22" s="55" t="s">
        <v>2666</v>
      </c>
      <c r="D22" s="65" t="s">
        <v>335</v>
      </c>
      <c r="E22" s="23"/>
      <c r="F22" s="40"/>
      <c r="G22" s="25">
        <f t="shared" si="0"/>
        <v>0</v>
      </c>
      <c r="H22" s="44"/>
    </row>
    <row r="23" spans="2:8">
      <c r="B23" s="157"/>
      <c r="D23" s="65"/>
      <c r="E23" s="22"/>
      <c r="F23" s="38"/>
      <c r="G23" s="25" t="str">
        <f t="shared" si="0"/>
        <v/>
      </c>
      <c r="H23" s="41"/>
    </row>
    <row r="24" spans="2:8">
      <c r="B24" s="157" t="s">
        <v>2667</v>
      </c>
      <c r="C24" s="55" t="s">
        <v>2668</v>
      </c>
      <c r="D24" s="65" t="s">
        <v>109</v>
      </c>
      <c r="E24" s="22"/>
      <c r="F24" s="38"/>
      <c r="G24" s="25">
        <f t="shared" si="0"/>
        <v>0</v>
      </c>
      <c r="H24" s="41"/>
    </row>
    <row r="25" spans="2:8">
      <c r="B25" s="157"/>
      <c r="C25" s="54"/>
      <c r="D25" s="22"/>
      <c r="E25" s="22"/>
      <c r="F25" s="38"/>
      <c r="G25" s="25" t="str">
        <f t="shared" si="0"/>
        <v/>
      </c>
      <c r="H25" s="41"/>
    </row>
    <row r="26" spans="2:8">
      <c r="B26" s="157" t="s">
        <v>2669</v>
      </c>
      <c r="C26" s="35" t="s">
        <v>2670</v>
      </c>
      <c r="D26" s="65" t="s">
        <v>335</v>
      </c>
      <c r="E26" s="22"/>
      <c r="F26" s="38"/>
      <c r="G26" s="25">
        <f t="shared" si="0"/>
        <v>0</v>
      </c>
      <c r="H26" s="41"/>
    </row>
    <row r="27" spans="2:8">
      <c r="B27" s="157"/>
      <c r="C27" s="54"/>
      <c r="D27" s="22"/>
      <c r="E27" s="22"/>
      <c r="F27" s="38"/>
      <c r="G27" s="25" t="str">
        <f t="shared" si="0"/>
        <v/>
      </c>
      <c r="H27" s="41"/>
    </row>
    <row r="28" spans="2:8">
      <c r="B28" s="153" t="s">
        <v>2671</v>
      </c>
      <c r="C28" s="36" t="s">
        <v>2672</v>
      </c>
      <c r="D28" s="22"/>
      <c r="E28" s="22"/>
      <c r="F28" s="38"/>
      <c r="G28" s="25" t="str">
        <f t="shared" si="0"/>
        <v/>
      </c>
      <c r="H28" s="41"/>
    </row>
    <row r="29" spans="2:8">
      <c r="B29" s="157"/>
      <c r="C29" s="1"/>
      <c r="D29" s="22"/>
      <c r="E29" s="22"/>
      <c r="F29" s="38"/>
      <c r="G29" s="25" t="str">
        <f t="shared" si="0"/>
        <v/>
      </c>
      <c r="H29" s="41"/>
    </row>
    <row r="30" spans="2:8">
      <c r="B30" s="153" t="s">
        <v>2673</v>
      </c>
      <c r="C30" s="36" t="s">
        <v>2674</v>
      </c>
      <c r="D30" s="15" t="s">
        <v>2675</v>
      </c>
      <c r="E30" s="22"/>
      <c r="F30" s="38"/>
      <c r="G30" s="25">
        <f t="shared" si="0"/>
        <v>0</v>
      </c>
      <c r="H30" s="41"/>
    </row>
    <row r="31" spans="2:8">
      <c r="B31" s="157"/>
      <c r="C31" s="1"/>
      <c r="D31" s="22"/>
      <c r="E31" s="22"/>
      <c r="F31" s="38"/>
      <c r="G31" s="25" t="str">
        <f t="shared" si="0"/>
        <v/>
      </c>
      <c r="H31" s="41"/>
    </row>
    <row r="32" spans="2:8">
      <c r="B32" s="153" t="s">
        <v>2676</v>
      </c>
      <c r="C32" s="36" t="s">
        <v>2677</v>
      </c>
      <c r="D32" s="15" t="s">
        <v>2675</v>
      </c>
      <c r="E32" s="22"/>
      <c r="F32" s="38"/>
      <c r="G32" s="25">
        <f t="shared" si="0"/>
        <v>0</v>
      </c>
      <c r="H32" s="41"/>
    </row>
    <row r="33" spans="2:8">
      <c r="B33" s="50"/>
      <c r="D33" s="22"/>
      <c r="E33" s="22"/>
      <c r="F33" s="38"/>
      <c r="G33" s="25" t="str">
        <f t="shared" si="0"/>
        <v/>
      </c>
      <c r="H33" s="41"/>
    </row>
    <row r="34" spans="2:8">
      <c r="B34" s="50" t="s">
        <v>2678</v>
      </c>
      <c r="C34" s="55" t="s">
        <v>2679</v>
      </c>
      <c r="D34" s="22"/>
      <c r="E34" s="22"/>
      <c r="F34" s="38"/>
      <c r="G34" s="25" t="str">
        <f t="shared" si="0"/>
        <v/>
      </c>
      <c r="H34" s="41"/>
    </row>
    <row r="35" spans="2:8">
      <c r="B35" s="157"/>
      <c r="C35" s="54"/>
      <c r="D35" s="22"/>
      <c r="E35" s="22"/>
      <c r="F35" s="38"/>
      <c r="G35" s="25" t="str">
        <f t="shared" si="0"/>
        <v/>
      </c>
      <c r="H35" s="41"/>
    </row>
    <row r="36" spans="2:8">
      <c r="B36" s="153" t="s">
        <v>2680</v>
      </c>
      <c r="C36" s="55" t="s">
        <v>2681</v>
      </c>
      <c r="D36" s="21" t="s">
        <v>2682</v>
      </c>
      <c r="E36" s="22"/>
      <c r="F36" s="38"/>
      <c r="G36" s="25">
        <f t="shared" si="0"/>
        <v>0</v>
      </c>
      <c r="H36" s="41"/>
    </row>
    <row r="37" spans="2:8">
      <c r="B37" s="157"/>
      <c r="C37" s="54"/>
      <c r="D37" s="22"/>
      <c r="E37" s="22"/>
      <c r="F37" s="38"/>
      <c r="G37" s="25" t="str">
        <f t="shared" si="0"/>
        <v/>
      </c>
      <c r="H37" s="41"/>
    </row>
    <row r="38" spans="2:8">
      <c r="B38" s="50" t="s">
        <v>2683</v>
      </c>
      <c r="C38" s="55" t="s">
        <v>2684</v>
      </c>
      <c r="D38" s="97" t="s">
        <v>2682</v>
      </c>
      <c r="E38" s="22"/>
      <c r="F38" s="38"/>
      <c r="G38" s="25">
        <f t="shared" si="0"/>
        <v>0</v>
      </c>
      <c r="H38" s="41"/>
    </row>
    <row r="39" spans="2:8">
      <c r="B39" s="157"/>
      <c r="C39" s="1"/>
      <c r="D39" s="37"/>
      <c r="E39" s="22"/>
      <c r="F39" s="38"/>
      <c r="G39" s="25" t="str">
        <f t="shared" si="0"/>
        <v/>
      </c>
      <c r="H39" s="41"/>
    </row>
    <row r="40" spans="2:8" ht="25.5">
      <c r="B40" s="157" t="s">
        <v>2685</v>
      </c>
      <c r="C40" s="53" t="s">
        <v>2686</v>
      </c>
      <c r="D40" s="21" t="s">
        <v>109</v>
      </c>
      <c r="E40" s="22"/>
      <c r="F40" s="38"/>
      <c r="G40" s="25">
        <f t="shared" si="0"/>
        <v>0</v>
      </c>
      <c r="H40" s="41"/>
    </row>
    <row r="41" spans="2:8">
      <c r="B41" s="157"/>
      <c r="D41" s="22"/>
      <c r="E41" s="22"/>
      <c r="F41" s="38"/>
      <c r="G41" s="25" t="str">
        <f t="shared" ref="G41:G60" si="1">IF(D41="","",E41*F41)</f>
        <v/>
      </c>
      <c r="H41" s="41"/>
    </row>
    <row r="42" spans="2:8">
      <c r="B42" s="157" t="s">
        <v>2687</v>
      </c>
      <c r="C42" s="55" t="s">
        <v>2688</v>
      </c>
      <c r="D42" s="22"/>
      <c r="E42" s="22"/>
      <c r="F42" s="38"/>
      <c r="G42" s="25" t="str">
        <f t="shared" si="1"/>
        <v/>
      </c>
      <c r="H42" s="41"/>
    </row>
    <row r="43" spans="2:8">
      <c r="B43" s="157"/>
      <c r="C43" s="54"/>
      <c r="D43" s="22"/>
      <c r="E43" s="22"/>
      <c r="F43" s="38"/>
      <c r="G43" s="25" t="str">
        <f t="shared" si="1"/>
        <v/>
      </c>
      <c r="H43" s="41"/>
    </row>
    <row r="44" spans="2:8">
      <c r="B44" s="153" t="s">
        <v>2689</v>
      </c>
      <c r="C44" s="35" t="s">
        <v>2690</v>
      </c>
      <c r="D44" s="21" t="s">
        <v>1036</v>
      </c>
      <c r="E44" s="22"/>
      <c r="F44" s="38"/>
      <c r="G44" s="25">
        <f t="shared" si="1"/>
        <v>0</v>
      </c>
      <c r="H44" s="41"/>
    </row>
    <row r="45" spans="2:8">
      <c r="B45" s="157"/>
      <c r="C45" s="54"/>
      <c r="D45" s="22"/>
      <c r="E45" s="22"/>
      <c r="F45" s="38"/>
      <c r="G45" s="25" t="str">
        <f t="shared" si="1"/>
        <v/>
      </c>
      <c r="H45" s="41"/>
    </row>
    <row r="46" spans="2:8">
      <c r="B46" s="50" t="s">
        <v>2691</v>
      </c>
      <c r="C46" s="55" t="s">
        <v>2692</v>
      </c>
      <c r="D46" s="21" t="s">
        <v>109</v>
      </c>
      <c r="E46" s="22"/>
      <c r="F46" s="38"/>
      <c r="G46" s="25">
        <f t="shared" si="1"/>
        <v>0</v>
      </c>
      <c r="H46" s="41"/>
    </row>
    <row r="47" spans="2:8">
      <c r="B47" s="157"/>
      <c r="D47" s="22"/>
      <c r="E47" s="22"/>
      <c r="F47" s="38"/>
      <c r="G47" s="25" t="str">
        <f t="shared" si="1"/>
        <v/>
      </c>
      <c r="H47" s="41"/>
    </row>
    <row r="48" spans="2:8" ht="38.25">
      <c r="B48" s="157" t="s">
        <v>2693</v>
      </c>
      <c r="C48" s="53" t="s">
        <v>2694</v>
      </c>
      <c r="D48" s="21" t="s">
        <v>1036</v>
      </c>
      <c r="E48" s="22"/>
      <c r="F48" s="38"/>
      <c r="G48" s="25">
        <f t="shared" si="1"/>
        <v>0</v>
      </c>
      <c r="H48" s="41"/>
    </row>
    <row r="49" spans="2:8">
      <c r="B49" s="157"/>
      <c r="D49" s="22"/>
      <c r="E49" s="22"/>
      <c r="F49" s="38"/>
      <c r="G49" s="25" t="str">
        <f t="shared" si="1"/>
        <v/>
      </c>
      <c r="H49" s="41"/>
    </row>
    <row r="50" spans="2:8" ht="25.5">
      <c r="B50" s="50" t="s">
        <v>2695</v>
      </c>
      <c r="C50" s="55" t="s">
        <v>2696</v>
      </c>
      <c r="D50" s="65" t="s">
        <v>109</v>
      </c>
      <c r="E50" s="22"/>
      <c r="F50" s="38"/>
      <c r="G50" s="25">
        <f t="shared" si="1"/>
        <v>0</v>
      </c>
      <c r="H50" s="41"/>
    </row>
    <row r="51" spans="2:8">
      <c r="B51" s="157"/>
      <c r="C51" s="54"/>
      <c r="D51" s="22"/>
      <c r="E51" s="22"/>
      <c r="F51" s="38"/>
      <c r="G51" s="25" t="str">
        <f t="shared" si="1"/>
        <v/>
      </c>
      <c r="H51" s="41"/>
    </row>
    <row r="52" spans="2:8" ht="25.5">
      <c r="B52" s="157" t="s">
        <v>2697</v>
      </c>
      <c r="C52" s="55" t="s">
        <v>2698</v>
      </c>
      <c r="D52" s="65" t="s">
        <v>109</v>
      </c>
      <c r="E52" s="22"/>
      <c r="F52" s="38"/>
      <c r="G52" s="25">
        <f t="shared" si="1"/>
        <v>0</v>
      </c>
      <c r="H52" s="41"/>
    </row>
    <row r="53" spans="2:8">
      <c r="B53" s="157"/>
      <c r="D53" s="22"/>
      <c r="E53" s="22"/>
      <c r="F53" s="38"/>
      <c r="G53" s="25" t="str">
        <f t="shared" si="1"/>
        <v/>
      </c>
      <c r="H53" s="41"/>
    </row>
    <row r="54" spans="2:8">
      <c r="B54" s="157" t="s">
        <v>2699</v>
      </c>
      <c r="C54" s="35" t="s">
        <v>2700</v>
      </c>
      <c r="D54" s="65" t="s">
        <v>109</v>
      </c>
      <c r="E54" s="22"/>
      <c r="F54" s="38"/>
      <c r="G54" s="25">
        <f t="shared" si="1"/>
        <v>0</v>
      </c>
      <c r="H54" s="41"/>
    </row>
    <row r="55" spans="2:8">
      <c r="B55" s="157"/>
      <c r="D55" s="22"/>
      <c r="E55" s="22"/>
      <c r="F55" s="38"/>
      <c r="G55" s="25" t="str">
        <f t="shared" si="1"/>
        <v/>
      </c>
      <c r="H55" s="41"/>
    </row>
    <row r="56" spans="2:8">
      <c r="B56" s="157" t="s">
        <v>2701</v>
      </c>
      <c r="C56" s="55" t="s">
        <v>2702</v>
      </c>
      <c r="D56" s="65" t="s">
        <v>109</v>
      </c>
      <c r="E56" s="22"/>
      <c r="F56" s="38"/>
      <c r="G56" s="25">
        <f t="shared" si="1"/>
        <v>0</v>
      </c>
      <c r="H56" s="41"/>
    </row>
    <row r="57" spans="2:8">
      <c r="B57" s="157"/>
      <c r="C57" s="54"/>
      <c r="D57" s="65"/>
      <c r="E57" s="22"/>
      <c r="F57" s="38"/>
      <c r="G57" s="25" t="str">
        <f t="shared" si="1"/>
        <v/>
      </c>
      <c r="H57" s="41"/>
    </row>
    <row r="58" spans="2:8" ht="38.25">
      <c r="B58" s="157" t="s">
        <v>2703</v>
      </c>
      <c r="C58" s="55" t="s">
        <v>2704</v>
      </c>
      <c r="D58" s="65" t="s">
        <v>109</v>
      </c>
      <c r="E58" s="22"/>
      <c r="F58" s="38"/>
      <c r="G58" s="25">
        <f t="shared" si="1"/>
        <v>0</v>
      </c>
      <c r="H58" s="41"/>
    </row>
    <row r="59" spans="2:8">
      <c r="B59" s="157"/>
      <c r="C59" s="54"/>
      <c r="D59" s="22"/>
      <c r="E59" s="22"/>
      <c r="F59" s="38"/>
      <c r="G59" s="25" t="str">
        <f t="shared" si="1"/>
        <v/>
      </c>
      <c r="H59" s="41"/>
    </row>
    <row r="60" spans="2:8" ht="38.25">
      <c r="B60" s="153" t="s">
        <v>2705</v>
      </c>
      <c r="C60" s="55" t="s">
        <v>2706</v>
      </c>
      <c r="D60" s="65" t="s">
        <v>109</v>
      </c>
      <c r="E60" s="22"/>
      <c r="F60" s="38"/>
      <c r="G60" s="25">
        <f t="shared" si="1"/>
        <v>0</v>
      </c>
      <c r="H60" s="41"/>
    </row>
    <row r="61" spans="2:8">
      <c r="B61" s="153"/>
      <c r="C61" s="55"/>
      <c r="D61" s="65"/>
      <c r="E61" s="22"/>
      <c r="F61" s="38"/>
      <c r="G61" s="25"/>
      <c r="H61" s="41"/>
    </row>
    <row r="62" spans="2:8">
      <c r="B62" s="153"/>
      <c r="C62" s="55"/>
      <c r="D62" s="65"/>
      <c r="E62" s="22"/>
      <c r="F62" s="38"/>
      <c r="G62" s="25"/>
      <c r="H62" s="41"/>
    </row>
    <row r="63" spans="2:8">
      <c r="B63" s="153"/>
      <c r="C63" s="55"/>
      <c r="D63" s="65"/>
      <c r="E63" s="22"/>
      <c r="F63" s="38"/>
      <c r="G63" s="25"/>
      <c r="H63" s="41"/>
    </row>
    <row r="64" spans="2:8">
      <c r="B64" s="153"/>
      <c r="C64" s="55"/>
      <c r="D64" s="65"/>
      <c r="E64" s="22"/>
      <c r="F64" s="38"/>
      <c r="G64" s="25"/>
      <c r="H64" s="41"/>
    </row>
    <row r="65" spans="2:8">
      <c r="B65" s="153"/>
      <c r="C65" s="55"/>
      <c r="D65" s="65"/>
      <c r="E65" s="22"/>
      <c r="F65" s="38"/>
      <c r="G65" s="25"/>
      <c r="H65" s="41"/>
    </row>
    <row r="66" spans="2:8" s="28" customFormat="1" ht="24.75" customHeight="1">
      <c r="B66" s="90" t="str">
        <f>$B$10</f>
        <v>C12.2</v>
      </c>
      <c r="C66" s="30" t="s">
        <v>94</v>
      </c>
      <c r="D66" s="31"/>
      <c r="E66" s="32"/>
      <c r="F66" s="31"/>
      <c r="G66" s="33">
        <f>SUM(G9:G65)</f>
        <v>0</v>
      </c>
      <c r="H66"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0">
    <tabColor rgb="FFFFFF00"/>
  </sheetPr>
  <dimension ref="A1:H215"/>
  <sheetViews>
    <sheetView view="pageBreakPreview" topLeftCell="A189" zoomScaleNormal="125" zoomScaleSheetLayoutView="100" zoomScalePageLayoutView="125" workbookViewId="0">
      <selection activeCell="E128"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686" t="str">
        <f>Client1</f>
        <v>Province of KwaZulu-Natal</v>
      </c>
      <c r="C1" s="686"/>
      <c r="E1" s="672" t="str">
        <f>"Contract No. "&amp;ContractNo</f>
        <v>Contract No. ZNB02213/0000/00/HOD/INF/23/T</v>
      </c>
      <c r="F1" s="672"/>
      <c r="G1" s="672"/>
    </row>
    <row r="2" spans="2:8">
      <c r="B2" s="717" t="str">
        <f>Client2</f>
        <v>Department of Transport</v>
      </c>
      <c r="C2" s="717"/>
    </row>
    <row r="3" spans="2:8">
      <c r="B3" s="79"/>
      <c r="C3" s="79"/>
      <c r="D3" s="80"/>
      <c r="E3" s="80"/>
      <c r="F3" s="81"/>
      <c r="G3" s="99"/>
    </row>
    <row r="4" spans="2:8">
      <c r="B4" s="670" t="s">
        <v>148</v>
      </c>
      <c r="C4" s="671"/>
      <c r="D4" s="671"/>
      <c r="E4" s="671"/>
      <c r="F4" s="671"/>
      <c r="G4" s="667" t="str">
        <f>"CHAPTER "&amp;B10</f>
        <v>CHAPTER C12.3</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56"/>
      <c r="C9" s="54"/>
      <c r="D9" s="86"/>
      <c r="E9" s="15"/>
      <c r="F9" s="16"/>
      <c r="G9" s="17" t="str">
        <f t="shared" ref="G9:G40" si="0">IF(D9="","",E9*F9)</f>
        <v/>
      </c>
      <c r="H9" s="18"/>
    </row>
    <row r="10" spans="2:8">
      <c r="B10" s="74" t="s">
        <v>2707</v>
      </c>
      <c r="C10" s="7" t="s">
        <v>2708</v>
      </c>
      <c r="D10" s="15"/>
      <c r="E10" s="15"/>
      <c r="F10" s="16"/>
      <c r="G10" s="17" t="str">
        <f t="shared" si="0"/>
        <v/>
      </c>
      <c r="H10" s="18"/>
    </row>
    <row r="11" spans="2:8">
      <c r="B11" s="50"/>
      <c r="C11" s="54"/>
      <c r="D11" s="15"/>
      <c r="E11" s="15"/>
      <c r="F11" s="16"/>
      <c r="G11" s="17" t="str">
        <f t="shared" si="0"/>
        <v/>
      </c>
      <c r="H11" s="18"/>
    </row>
    <row r="12" spans="2:8">
      <c r="B12" s="153" t="s">
        <v>2709</v>
      </c>
      <c r="C12" s="36" t="s">
        <v>2710</v>
      </c>
      <c r="D12" s="65" t="s">
        <v>69</v>
      </c>
      <c r="E12" s="22"/>
      <c r="F12" s="40"/>
      <c r="G12" s="17">
        <f t="shared" si="0"/>
        <v>0</v>
      </c>
      <c r="H12" s="41"/>
    </row>
    <row r="13" spans="2:8">
      <c r="B13" s="152"/>
      <c r="D13" s="22"/>
      <c r="E13" s="22"/>
      <c r="F13" s="40"/>
      <c r="G13" s="17" t="str">
        <f t="shared" si="0"/>
        <v/>
      </c>
      <c r="H13" s="41"/>
    </row>
    <row r="14" spans="2:8">
      <c r="B14" s="153" t="s">
        <v>2711</v>
      </c>
      <c r="C14" s="36" t="s">
        <v>2712</v>
      </c>
      <c r="D14" s="65" t="s">
        <v>69</v>
      </c>
      <c r="E14" s="22"/>
      <c r="F14" s="40"/>
      <c r="G14" s="17">
        <f t="shared" si="0"/>
        <v>0</v>
      </c>
      <c r="H14" s="41"/>
    </row>
    <row r="15" spans="2:8">
      <c r="B15" s="152"/>
      <c r="D15" s="22"/>
      <c r="E15" s="22"/>
      <c r="F15" s="40"/>
      <c r="G15" s="17" t="str">
        <f t="shared" si="0"/>
        <v/>
      </c>
      <c r="H15" s="41"/>
    </row>
    <row r="16" spans="2:8">
      <c r="B16" s="153" t="s">
        <v>2713</v>
      </c>
      <c r="C16" s="36" t="s">
        <v>2714</v>
      </c>
      <c r="D16" s="65" t="s">
        <v>69</v>
      </c>
      <c r="E16" s="23"/>
      <c r="F16" s="24"/>
      <c r="G16" s="17">
        <f t="shared" si="0"/>
        <v>0</v>
      </c>
      <c r="H16" s="42"/>
    </row>
    <row r="17" spans="2:8">
      <c r="B17" s="152"/>
      <c r="D17" s="22"/>
      <c r="E17" s="23"/>
      <c r="F17" s="24"/>
      <c r="G17" s="17" t="str">
        <f t="shared" si="0"/>
        <v/>
      </c>
      <c r="H17" s="42"/>
    </row>
    <row r="18" spans="2:8">
      <c r="B18" s="153" t="s">
        <v>2715</v>
      </c>
      <c r="C18" s="36" t="s">
        <v>2716</v>
      </c>
      <c r="D18" s="65" t="s">
        <v>69</v>
      </c>
      <c r="E18" s="23"/>
      <c r="F18" s="24"/>
      <c r="G18" s="17">
        <f t="shared" si="0"/>
        <v>0</v>
      </c>
      <c r="H18" s="42"/>
    </row>
    <row r="19" spans="2:8">
      <c r="B19" s="152"/>
      <c r="D19" s="22"/>
      <c r="E19" s="23"/>
      <c r="F19" s="40"/>
      <c r="G19" s="17" t="str">
        <f t="shared" si="0"/>
        <v/>
      </c>
      <c r="H19" s="41"/>
    </row>
    <row r="20" spans="2:8">
      <c r="B20" s="153" t="s">
        <v>2717</v>
      </c>
      <c r="C20" s="36" t="s">
        <v>2718</v>
      </c>
      <c r="D20" s="65" t="s">
        <v>69</v>
      </c>
      <c r="E20" s="23"/>
      <c r="F20" s="43"/>
      <c r="G20" s="17">
        <f t="shared" si="0"/>
        <v>0</v>
      </c>
      <c r="H20" s="41"/>
    </row>
    <row r="21" spans="2:8">
      <c r="B21" s="152"/>
      <c r="D21" s="22"/>
      <c r="E21" s="23"/>
      <c r="F21" s="40"/>
      <c r="G21" s="17" t="str">
        <f t="shared" si="0"/>
        <v/>
      </c>
      <c r="H21" s="44"/>
    </row>
    <row r="22" spans="2:8">
      <c r="B22" s="153" t="s">
        <v>2719</v>
      </c>
      <c r="C22" s="36" t="s">
        <v>2720</v>
      </c>
      <c r="D22" s="65" t="s">
        <v>69</v>
      </c>
      <c r="E22" s="23"/>
      <c r="F22" s="45"/>
      <c r="G22" s="17">
        <f t="shared" si="0"/>
        <v>0</v>
      </c>
    </row>
    <row r="23" spans="2:8">
      <c r="B23" s="152"/>
      <c r="D23" s="22"/>
      <c r="E23" s="23"/>
      <c r="F23" s="45"/>
      <c r="G23" s="17" t="str">
        <f t="shared" si="0"/>
        <v/>
      </c>
    </row>
    <row r="24" spans="2:8">
      <c r="B24" s="153" t="s">
        <v>2721</v>
      </c>
      <c r="C24" s="36" t="s">
        <v>2722</v>
      </c>
      <c r="D24" s="65" t="s">
        <v>69</v>
      </c>
      <c r="E24" s="23"/>
      <c r="F24" s="38"/>
      <c r="G24" s="17">
        <f t="shared" si="0"/>
        <v>0</v>
      </c>
    </row>
    <row r="25" spans="2:8">
      <c r="B25" s="152"/>
      <c r="D25" s="22"/>
      <c r="E25" s="23"/>
      <c r="F25" s="45"/>
      <c r="G25" s="17" t="str">
        <f t="shared" si="0"/>
        <v/>
      </c>
    </row>
    <row r="26" spans="2:8">
      <c r="B26" s="153" t="s">
        <v>2723</v>
      </c>
      <c r="C26" s="36" t="s">
        <v>2724</v>
      </c>
      <c r="D26" s="65" t="s">
        <v>69</v>
      </c>
      <c r="E26" s="23"/>
      <c r="F26" s="43"/>
      <c r="G26" s="17">
        <f t="shared" si="0"/>
        <v>0</v>
      </c>
    </row>
    <row r="27" spans="2:8">
      <c r="B27" s="152"/>
      <c r="D27" s="22"/>
      <c r="E27" s="23"/>
      <c r="F27" s="45"/>
      <c r="G27" s="17" t="str">
        <f t="shared" si="0"/>
        <v/>
      </c>
    </row>
    <row r="28" spans="2:8" ht="24" customHeight="1">
      <c r="B28" s="153" t="s">
        <v>2725</v>
      </c>
      <c r="C28" s="36" t="s">
        <v>2726</v>
      </c>
      <c r="D28" s="65" t="s">
        <v>69</v>
      </c>
      <c r="E28" s="23"/>
      <c r="F28" s="40"/>
      <c r="G28" s="17">
        <f t="shared" si="0"/>
        <v>0</v>
      </c>
      <c r="H28" s="41"/>
    </row>
    <row r="29" spans="2:8">
      <c r="B29" s="152"/>
      <c r="D29" s="22"/>
      <c r="E29" s="23"/>
      <c r="F29" s="40"/>
      <c r="G29" s="17" t="str">
        <f t="shared" si="0"/>
        <v/>
      </c>
      <c r="H29" s="41"/>
    </row>
    <row r="30" spans="2:8">
      <c r="B30" s="153" t="s">
        <v>2727</v>
      </c>
      <c r="C30" s="36" t="s">
        <v>2728</v>
      </c>
      <c r="D30" s="65" t="s">
        <v>69</v>
      </c>
      <c r="E30" s="23"/>
      <c r="F30" s="38"/>
      <c r="G30" s="17">
        <f t="shared" si="0"/>
        <v>0</v>
      </c>
      <c r="H30" s="42"/>
    </row>
    <row r="31" spans="2:8">
      <c r="B31" s="152"/>
      <c r="D31" s="15"/>
      <c r="E31" s="26"/>
      <c r="F31" s="27"/>
      <c r="G31" s="17" t="str">
        <f t="shared" si="0"/>
        <v/>
      </c>
      <c r="H31" s="18"/>
    </row>
    <row r="32" spans="2:8" s="36" customFormat="1" ht="24.95" customHeight="1">
      <c r="B32" s="153" t="s">
        <v>2729</v>
      </c>
      <c r="C32" s="58" t="s">
        <v>2730</v>
      </c>
      <c r="D32" s="22"/>
      <c r="E32" s="26"/>
      <c r="F32" s="27"/>
      <c r="G32" s="17" t="str">
        <f t="shared" si="0"/>
        <v/>
      </c>
      <c r="H32" s="18"/>
    </row>
    <row r="33" spans="2:8">
      <c r="B33" s="152"/>
      <c r="D33" s="22"/>
      <c r="E33" s="23"/>
      <c r="F33" s="38"/>
      <c r="G33" s="17" t="str">
        <f t="shared" si="0"/>
        <v/>
      </c>
      <c r="H33" s="42"/>
    </row>
    <row r="34" spans="2:8">
      <c r="B34" s="153" t="s">
        <v>2731</v>
      </c>
      <c r="C34" s="36" t="s">
        <v>2712</v>
      </c>
      <c r="D34" s="65" t="s">
        <v>109</v>
      </c>
      <c r="E34" s="23"/>
      <c r="F34" s="38"/>
      <c r="G34" s="17">
        <f t="shared" si="0"/>
        <v>0</v>
      </c>
      <c r="H34" s="42"/>
    </row>
    <row r="35" spans="2:8">
      <c r="B35" s="152"/>
      <c r="D35" s="22"/>
      <c r="E35" s="23"/>
      <c r="F35" s="47"/>
      <c r="G35" s="17" t="str">
        <f t="shared" si="0"/>
        <v/>
      </c>
      <c r="H35" s="41"/>
    </row>
    <row r="36" spans="2:8">
      <c r="B36" s="153" t="s">
        <v>2732</v>
      </c>
      <c r="C36" s="36" t="s">
        <v>2714</v>
      </c>
      <c r="D36" s="65" t="s">
        <v>109</v>
      </c>
      <c r="E36" s="23"/>
      <c r="F36" s="47"/>
      <c r="G36" s="17">
        <f t="shared" si="0"/>
        <v>0</v>
      </c>
      <c r="H36" s="41"/>
    </row>
    <row r="37" spans="2:8">
      <c r="B37" s="152"/>
      <c r="D37" s="22"/>
      <c r="E37" s="23"/>
      <c r="F37" s="43"/>
      <c r="G37" s="17" t="str">
        <f t="shared" si="0"/>
        <v/>
      </c>
      <c r="H37" s="41"/>
    </row>
    <row r="38" spans="2:8">
      <c r="B38" s="153" t="s">
        <v>2733</v>
      </c>
      <c r="C38" s="36" t="s">
        <v>2716</v>
      </c>
      <c r="D38" s="65" t="s">
        <v>109</v>
      </c>
      <c r="E38" s="23"/>
      <c r="F38" s="43"/>
      <c r="G38" s="17">
        <f t="shared" si="0"/>
        <v>0</v>
      </c>
      <c r="H38" s="41"/>
    </row>
    <row r="39" spans="2:8">
      <c r="B39" s="152"/>
      <c r="D39" s="22"/>
      <c r="E39" s="22"/>
      <c r="F39" s="40"/>
      <c r="G39" s="17" t="str">
        <f t="shared" si="0"/>
        <v/>
      </c>
      <c r="H39" s="41"/>
    </row>
    <row r="40" spans="2:8">
      <c r="B40" s="153" t="s">
        <v>2734</v>
      </c>
      <c r="C40" s="36" t="s">
        <v>2718</v>
      </c>
      <c r="D40" s="65" t="s">
        <v>109</v>
      </c>
      <c r="E40" s="22"/>
      <c r="F40" s="40"/>
      <c r="G40" s="17">
        <f t="shared" si="0"/>
        <v>0</v>
      </c>
      <c r="H40" s="41"/>
    </row>
    <row r="41" spans="2:8">
      <c r="B41" s="152"/>
      <c r="D41" s="22"/>
      <c r="E41" s="22"/>
      <c r="F41" s="38"/>
      <c r="G41" s="17" t="str">
        <f t="shared" ref="G41:G72" si="1">IF(D41="","",E41*F41)</f>
        <v/>
      </c>
      <c r="H41" s="41"/>
    </row>
    <row r="42" spans="2:8">
      <c r="B42" s="153" t="s">
        <v>2735</v>
      </c>
      <c r="C42" s="36" t="s">
        <v>2720</v>
      </c>
      <c r="D42" s="65" t="s">
        <v>109</v>
      </c>
      <c r="E42" s="22"/>
      <c r="F42" s="38"/>
      <c r="G42" s="17">
        <f t="shared" si="1"/>
        <v>0</v>
      </c>
      <c r="H42" s="41"/>
    </row>
    <row r="43" spans="2:8">
      <c r="B43" s="152"/>
      <c r="D43" s="22"/>
      <c r="E43" s="22"/>
      <c r="F43" s="38"/>
      <c r="G43" s="17" t="str">
        <f t="shared" si="1"/>
        <v/>
      </c>
      <c r="H43" s="41"/>
    </row>
    <row r="44" spans="2:8">
      <c r="B44" s="153" t="s">
        <v>2736</v>
      </c>
      <c r="C44" s="36" t="s">
        <v>2722</v>
      </c>
      <c r="D44" s="65" t="s">
        <v>109</v>
      </c>
      <c r="E44" s="22"/>
      <c r="F44" s="38"/>
      <c r="G44" s="17">
        <f t="shared" si="1"/>
        <v>0</v>
      </c>
      <c r="H44" s="41"/>
    </row>
    <row r="45" spans="2:8">
      <c r="B45" s="152"/>
      <c r="D45" s="22"/>
      <c r="E45" s="22"/>
      <c r="F45" s="38"/>
      <c r="G45" s="17" t="str">
        <f t="shared" si="1"/>
        <v/>
      </c>
      <c r="H45" s="41"/>
    </row>
    <row r="46" spans="2:8">
      <c r="B46" s="153" t="s">
        <v>2737</v>
      </c>
      <c r="C46" s="36" t="s">
        <v>2724</v>
      </c>
      <c r="D46" s="65" t="s">
        <v>109</v>
      </c>
      <c r="E46" s="22"/>
      <c r="F46" s="38"/>
      <c r="G46" s="17">
        <f t="shared" si="1"/>
        <v>0</v>
      </c>
      <c r="H46" s="41"/>
    </row>
    <row r="47" spans="2:8">
      <c r="B47" s="152"/>
      <c r="D47" s="22"/>
      <c r="E47" s="22"/>
      <c r="F47" s="38"/>
      <c r="G47" s="17" t="str">
        <f t="shared" si="1"/>
        <v/>
      </c>
      <c r="H47" s="41"/>
    </row>
    <row r="48" spans="2:8">
      <c r="B48" s="153" t="s">
        <v>2738</v>
      </c>
      <c r="C48" s="36" t="s">
        <v>2726</v>
      </c>
      <c r="D48" s="65" t="s">
        <v>109</v>
      </c>
      <c r="E48" s="22"/>
      <c r="F48" s="38"/>
      <c r="G48" s="17">
        <f t="shared" si="1"/>
        <v>0</v>
      </c>
      <c r="H48" s="41"/>
    </row>
    <row r="49" spans="1:8">
      <c r="B49" s="152"/>
      <c r="D49" s="22"/>
      <c r="E49" s="22"/>
      <c r="F49" s="48"/>
      <c r="G49" s="17" t="str">
        <f t="shared" si="1"/>
        <v/>
      </c>
      <c r="H49" s="41"/>
    </row>
    <row r="50" spans="1:8">
      <c r="B50" s="153" t="s">
        <v>2739</v>
      </c>
      <c r="C50" s="36" t="s">
        <v>2740</v>
      </c>
      <c r="D50" s="65" t="s">
        <v>109</v>
      </c>
      <c r="E50" s="22"/>
      <c r="F50" s="48"/>
      <c r="G50" s="17">
        <f t="shared" si="1"/>
        <v>0</v>
      </c>
      <c r="H50" s="41"/>
    </row>
    <row r="51" spans="1:8">
      <c r="B51" s="152"/>
      <c r="C51" s="54"/>
      <c r="D51" s="22"/>
      <c r="E51" s="22"/>
      <c r="F51" s="38"/>
      <c r="G51" s="17" t="str">
        <f t="shared" si="1"/>
        <v/>
      </c>
      <c r="H51" s="41"/>
    </row>
    <row r="52" spans="1:8">
      <c r="A52" s="28"/>
      <c r="B52" s="153" t="s">
        <v>2741</v>
      </c>
      <c r="C52" s="36" t="s">
        <v>2742</v>
      </c>
      <c r="D52" s="65" t="s">
        <v>109</v>
      </c>
      <c r="E52" s="22"/>
      <c r="F52" s="38"/>
      <c r="G52" s="17">
        <f t="shared" si="1"/>
        <v>0</v>
      </c>
      <c r="H52" s="41"/>
    </row>
    <row r="53" spans="1:8">
      <c r="B53" s="152"/>
      <c r="D53" s="22"/>
      <c r="E53" s="22"/>
      <c r="F53" s="38"/>
      <c r="G53" s="17" t="str">
        <f t="shared" si="1"/>
        <v/>
      </c>
      <c r="H53" s="41"/>
    </row>
    <row r="54" spans="1:8">
      <c r="B54" s="153" t="s">
        <v>2743</v>
      </c>
      <c r="C54" s="36" t="s">
        <v>2744</v>
      </c>
      <c r="D54" s="22"/>
      <c r="E54" s="22"/>
      <c r="F54" s="38"/>
      <c r="G54" s="17" t="str">
        <f t="shared" si="1"/>
        <v/>
      </c>
      <c r="H54" s="41"/>
    </row>
    <row r="55" spans="1:8">
      <c r="B55" s="152"/>
      <c r="D55" s="22"/>
      <c r="E55" s="22"/>
      <c r="F55" s="38"/>
      <c r="G55" s="17" t="str">
        <f t="shared" si="1"/>
        <v/>
      </c>
      <c r="H55" s="41"/>
    </row>
    <row r="56" spans="1:8">
      <c r="B56" s="153" t="s">
        <v>2745</v>
      </c>
      <c r="C56" s="36" t="s">
        <v>2746</v>
      </c>
      <c r="D56" s="65" t="s">
        <v>467</v>
      </c>
      <c r="E56" s="22"/>
      <c r="F56" s="38"/>
      <c r="G56" s="17">
        <f t="shared" si="1"/>
        <v>0</v>
      </c>
      <c r="H56" s="41"/>
    </row>
    <row r="57" spans="1:8">
      <c r="B57" s="152"/>
      <c r="D57" s="37"/>
      <c r="E57" s="37"/>
      <c r="F57" s="38"/>
      <c r="G57" s="17" t="str">
        <f t="shared" si="1"/>
        <v/>
      </c>
    </row>
    <row r="58" spans="1:8">
      <c r="B58" s="153" t="s">
        <v>2747</v>
      </c>
      <c r="C58" s="36" t="s">
        <v>2748</v>
      </c>
      <c r="D58" s="65" t="s">
        <v>467</v>
      </c>
      <c r="E58" s="22"/>
      <c r="F58" s="38"/>
      <c r="G58" s="17">
        <f t="shared" si="1"/>
        <v>0</v>
      </c>
      <c r="H58" s="41"/>
    </row>
    <row r="59" spans="1:8">
      <c r="B59" s="152"/>
      <c r="D59" s="22"/>
      <c r="E59" s="37"/>
      <c r="F59" s="38"/>
      <c r="G59" s="17" t="str">
        <f t="shared" si="1"/>
        <v/>
      </c>
      <c r="H59" s="49"/>
    </row>
    <row r="60" spans="1:8">
      <c r="B60" s="153" t="s">
        <v>2749</v>
      </c>
      <c r="C60" s="36" t="s">
        <v>2750</v>
      </c>
      <c r="D60" s="65" t="s">
        <v>467</v>
      </c>
      <c r="E60" s="37"/>
      <c r="F60" s="38"/>
      <c r="G60" s="17">
        <f t="shared" si="1"/>
        <v>0</v>
      </c>
    </row>
    <row r="61" spans="1:8">
      <c r="B61" s="152"/>
      <c r="D61" s="22"/>
      <c r="E61" s="22"/>
      <c r="F61" s="38"/>
      <c r="G61" s="17" t="str">
        <f t="shared" si="1"/>
        <v/>
      </c>
      <c r="H61" s="41"/>
    </row>
    <row r="62" spans="1:8">
      <c r="B62" s="153" t="s">
        <v>2751</v>
      </c>
      <c r="C62" s="36" t="s">
        <v>2752</v>
      </c>
      <c r="D62" s="22"/>
      <c r="E62" s="22"/>
      <c r="F62" s="38"/>
      <c r="G62" s="17" t="str">
        <f t="shared" si="1"/>
        <v/>
      </c>
      <c r="H62" s="41"/>
    </row>
    <row r="63" spans="1:8">
      <c r="B63" s="152"/>
      <c r="D63" s="22"/>
      <c r="E63" s="22"/>
      <c r="F63" s="38"/>
      <c r="G63" s="17" t="str">
        <f t="shared" si="1"/>
        <v/>
      </c>
      <c r="H63" s="41"/>
    </row>
    <row r="64" spans="1:8">
      <c r="B64" s="153" t="s">
        <v>2753</v>
      </c>
      <c r="C64" s="36" t="s">
        <v>2362</v>
      </c>
      <c r="D64" s="65" t="s">
        <v>467</v>
      </c>
      <c r="E64" s="22"/>
      <c r="F64" s="38"/>
      <c r="G64" s="17">
        <f t="shared" si="1"/>
        <v>0</v>
      </c>
      <c r="H64" s="41"/>
    </row>
    <row r="65" spans="2:8">
      <c r="B65" s="152"/>
      <c r="C65" s="54"/>
      <c r="D65" s="22"/>
      <c r="E65" s="22"/>
      <c r="F65" s="38"/>
      <c r="G65" s="17" t="str">
        <f t="shared" si="1"/>
        <v/>
      </c>
      <c r="H65" s="41"/>
    </row>
    <row r="66" spans="2:8">
      <c r="B66" s="153" t="s">
        <v>2754</v>
      </c>
      <c r="C66" s="36" t="s">
        <v>2755</v>
      </c>
      <c r="D66" s="65" t="s">
        <v>467</v>
      </c>
      <c r="E66" s="22"/>
      <c r="F66" s="38"/>
      <c r="G66" s="17">
        <f t="shared" si="1"/>
        <v>0</v>
      </c>
      <c r="H66" s="41"/>
    </row>
    <row r="67" spans="2:8">
      <c r="B67" s="152"/>
      <c r="C67" s="54"/>
      <c r="D67" s="22"/>
      <c r="E67" s="22"/>
      <c r="F67" s="38"/>
      <c r="G67" s="17" t="str">
        <f t="shared" si="1"/>
        <v/>
      </c>
      <c r="H67" s="41"/>
    </row>
    <row r="68" spans="2:8">
      <c r="B68" s="153" t="s">
        <v>2756</v>
      </c>
      <c r="C68" s="36" t="s">
        <v>2757</v>
      </c>
      <c r="D68" s="65" t="s">
        <v>467</v>
      </c>
      <c r="E68" s="22"/>
      <c r="F68" s="38"/>
      <c r="G68" s="17">
        <f t="shared" si="1"/>
        <v>0</v>
      </c>
      <c r="H68" s="41"/>
    </row>
    <row r="69" spans="2:8">
      <c r="B69" s="152"/>
      <c r="D69" s="22"/>
      <c r="E69" s="22"/>
      <c r="F69" s="38"/>
      <c r="G69" s="17" t="str">
        <f t="shared" si="1"/>
        <v/>
      </c>
      <c r="H69" s="41"/>
    </row>
    <row r="70" spans="2:8" ht="24.6" customHeight="1">
      <c r="B70" s="153" t="s">
        <v>2758</v>
      </c>
      <c r="C70" s="58" t="s">
        <v>2759</v>
      </c>
      <c r="D70" s="65" t="s">
        <v>335</v>
      </c>
      <c r="E70" s="22"/>
      <c r="F70" s="38"/>
      <c r="G70" s="17">
        <f t="shared" si="1"/>
        <v>0</v>
      </c>
      <c r="H70" s="41"/>
    </row>
    <row r="71" spans="2:8">
      <c r="B71" s="152"/>
      <c r="C71" s="54"/>
      <c r="D71" s="22"/>
      <c r="E71" s="22"/>
      <c r="F71" s="38"/>
      <c r="G71" s="17" t="str">
        <f t="shared" si="1"/>
        <v/>
      </c>
      <c r="H71" s="41"/>
    </row>
    <row r="72" spans="2:8">
      <c r="B72" s="152" t="s">
        <v>2760</v>
      </c>
      <c r="C72" s="35" t="s">
        <v>2761</v>
      </c>
      <c r="D72" s="65" t="s">
        <v>335</v>
      </c>
      <c r="E72" s="22"/>
      <c r="F72" s="38"/>
      <c r="G72" s="17">
        <f t="shared" si="1"/>
        <v>0</v>
      </c>
      <c r="H72" s="41"/>
    </row>
    <row r="73" spans="2:8">
      <c r="B73" s="152"/>
      <c r="D73" s="22"/>
      <c r="E73" s="22"/>
      <c r="F73" s="38"/>
      <c r="G73" s="17" t="str">
        <f>IF(D73="","",E73*F73)</f>
        <v/>
      </c>
      <c r="H73" s="41"/>
    </row>
    <row r="74" spans="2:8" ht="25.5">
      <c r="B74" s="152" t="s">
        <v>2762</v>
      </c>
      <c r="C74" s="55" t="s">
        <v>2763</v>
      </c>
      <c r="D74" s="65" t="s">
        <v>335</v>
      </c>
      <c r="E74" s="22"/>
      <c r="F74" s="38"/>
      <c r="G74" s="17">
        <f>IF(D74="","",E74*F74)</f>
        <v>0</v>
      </c>
      <c r="H74" s="41"/>
    </row>
    <row r="75" spans="2:8">
      <c r="B75" s="152"/>
      <c r="D75" s="22"/>
      <c r="E75" s="22"/>
      <c r="F75" s="38"/>
      <c r="G75" s="17"/>
      <c r="H75" s="41"/>
    </row>
    <row r="76" spans="2:8" s="28" customFormat="1" ht="19.5" customHeight="1">
      <c r="B76" s="151" t="str">
        <f>$B$10</f>
        <v>C12.3</v>
      </c>
      <c r="C76" s="30" t="s">
        <v>80</v>
      </c>
      <c r="D76" s="31"/>
      <c r="E76" s="32"/>
      <c r="F76" s="31"/>
      <c r="G76" s="33">
        <f>SUM(G9:G75)</f>
        <v>0</v>
      </c>
      <c r="H76" s="34"/>
    </row>
    <row r="77" spans="2:8">
      <c r="B77" s="661" t="str">
        <f>Client1</f>
        <v>Province of KwaZulu-Natal</v>
      </c>
      <c r="C77" s="661"/>
      <c r="D77" s="661"/>
      <c r="E77" s="659" t="str">
        <f>"Contract No. "&amp;ContractNo</f>
        <v>Contract No. ZNB02213/0000/00/HOD/INF/23/T</v>
      </c>
      <c r="F77" s="659"/>
      <c r="G77" s="659"/>
    </row>
    <row r="78" spans="2:8">
      <c r="B78" s="661" t="str">
        <f>Client2</f>
        <v>Department of Transport</v>
      </c>
      <c r="C78" s="661"/>
      <c r="D78" s="661"/>
      <c r="E78" s="659"/>
      <c r="F78" s="659"/>
      <c r="G78" s="659"/>
    </row>
    <row r="79" spans="2:8">
      <c r="B79" s="662"/>
      <c r="C79" s="662"/>
      <c r="D79" s="662"/>
      <c r="E79" s="660"/>
      <c r="F79" s="660"/>
      <c r="G79" s="660"/>
    </row>
    <row r="80" spans="2:8">
      <c r="B80" s="670" t="s">
        <v>148</v>
      </c>
      <c r="C80" s="671"/>
      <c r="D80" s="671"/>
      <c r="E80" s="671"/>
      <c r="F80" s="671"/>
      <c r="G80" s="673" t="str">
        <f>$G$4</f>
        <v>CHAPTER C12.3</v>
      </c>
      <c r="H80" s="6"/>
    </row>
    <row r="81" spans="2:8">
      <c r="B81" s="663" t="str">
        <f>ContractDescription</f>
        <v>THE CONSTRUCTION OF MKUZE RIVER BRIDGE NO.3801 AT KM 27+440 ON MAIN ROAD P52-3 IN ZULULAND UNDER EMPANGENI REGION.</v>
      </c>
      <c r="C81" s="664"/>
      <c r="D81" s="664"/>
      <c r="E81" s="664"/>
      <c r="F81" s="664"/>
      <c r="G81" s="659"/>
      <c r="H81" s="8"/>
    </row>
    <row r="82" spans="2:8">
      <c r="B82" s="663"/>
      <c r="C82" s="664"/>
      <c r="D82" s="664"/>
      <c r="E82" s="664"/>
      <c r="F82" s="664"/>
      <c r="G82" s="659"/>
      <c r="H82" s="8"/>
    </row>
    <row r="83" spans="2:8">
      <c r="B83" s="665"/>
      <c r="C83" s="666"/>
      <c r="D83" s="666"/>
      <c r="E83" s="666"/>
      <c r="F83" s="666"/>
      <c r="G83" s="660"/>
      <c r="H83" s="8"/>
    </row>
    <row r="84" spans="2:8" s="9" customFormat="1" ht="24.95" customHeight="1">
      <c r="B84" s="76" t="s">
        <v>49</v>
      </c>
      <c r="C84" s="11" t="s">
        <v>50</v>
      </c>
      <c r="D84" s="11" t="s">
        <v>51</v>
      </c>
      <c r="E84" s="11" t="s">
        <v>53</v>
      </c>
      <c r="F84" s="11" t="s">
        <v>54</v>
      </c>
      <c r="G84" s="11" t="s">
        <v>55</v>
      </c>
      <c r="H84" s="12"/>
    </row>
    <row r="85" spans="2:8" s="28" customFormat="1" ht="19.5" customHeight="1">
      <c r="B85" s="82"/>
      <c r="C85" s="30" t="s">
        <v>149</v>
      </c>
      <c r="D85" s="31"/>
      <c r="E85" s="32"/>
      <c r="F85" s="31"/>
      <c r="G85" s="33">
        <f>G76</f>
        <v>0</v>
      </c>
      <c r="H85" s="34"/>
    </row>
    <row r="86" spans="2:8">
      <c r="B86" s="152"/>
      <c r="D86" s="22"/>
      <c r="E86" s="22"/>
      <c r="F86" s="38"/>
      <c r="G86" s="17"/>
      <c r="H86" s="41"/>
    </row>
    <row r="87" spans="2:8" ht="26.1" customHeight="1">
      <c r="B87" s="152" t="s">
        <v>2764</v>
      </c>
      <c r="C87" s="55" t="s">
        <v>2765</v>
      </c>
      <c r="D87" s="65" t="s">
        <v>335</v>
      </c>
      <c r="E87" s="22"/>
      <c r="F87" s="38"/>
      <c r="G87" s="17">
        <f t="shared" ref="G87:G118" si="2">IF(D87="","",E87*F87)</f>
        <v>0</v>
      </c>
      <c r="H87" s="41"/>
    </row>
    <row r="88" spans="2:8">
      <c r="B88" s="152"/>
      <c r="D88" s="22"/>
      <c r="E88" s="22"/>
      <c r="F88" s="38"/>
      <c r="G88" s="17" t="str">
        <f t="shared" si="2"/>
        <v/>
      </c>
      <c r="H88" s="41"/>
    </row>
    <row r="89" spans="2:8" ht="24" customHeight="1">
      <c r="B89" s="152" t="s">
        <v>2766</v>
      </c>
      <c r="C89" s="55" t="s">
        <v>2767</v>
      </c>
      <c r="D89" s="65" t="s">
        <v>109</v>
      </c>
      <c r="E89" s="22"/>
      <c r="F89" s="38"/>
      <c r="G89" s="17">
        <f t="shared" si="2"/>
        <v>0</v>
      </c>
      <c r="H89" s="41"/>
    </row>
    <row r="90" spans="2:8">
      <c r="B90" s="152"/>
      <c r="D90" s="22"/>
      <c r="E90" s="22"/>
      <c r="F90" s="38"/>
      <c r="G90" s="17" t="str">
        <f t="shared" si="2"/>
        <v/>
      </c>
      <c r="H90" s="41"/>
    </row>
    <row r="91" spans="2:8" ht="24.6" customHeight="1">
      <c r="B91" s="152" t="s">
        <v>2768</v>
      </c>
      <c r="C91" s="55" t="s">
        <v>2769</v>
      </c>
      <c r="D91" s="15" t="s">
        <v>381</v>
      </c>
      <c r="E91" s="22"/>
      <c r="F91" s="38"/>
      <c r="G91" s="17">
        <f t="shared" si="2"/>
        <v>0</v>
      </c>
      <c r="H91" s="41"/>
    </row>
    <row r="92" spans="2:8">
      <c r="B92" s="152"/>
      <c r="C92" s="54"/>
      <c r="D92" s="22"/>
      <c r="E92" s="22"/>
      <c r="F92" s="38"/>
      <c r="G92" s="17" t="str">
        <f t="shared" si="2"/>
        <v/>
      </c>
      <c r="H92" s="41"/>
    </row>
    <row r="93" spans="2:8" ht="25.5">
      <c r="B93" s="50" t="s">
        <v>2770</v>
      </c>
      <c r="C93" s="55" t="s">
        <v>2771</v>
      </c>
      <c r="D93" s="21" t="s">
        <v>109</v>
      </c>
      <c r="E93" s="22"/>
      <c r="F93" s="38"/>
      <c r="G93" s="17">
        <f t="shared" si="2"/>
        <v>0</v>
      </c>
      <c r="H93" s="41"/>
    </row>
    <row r="94" spans="2:8">
      <c r="B94" s="152"/>
      <c r="C94" s="54"/>
      <c r="D94" s="22"/>
      <c r="E94" s="22"/>
      <c r="F94" s="38"/>
      <c r="G94" s="17" t="str">
        <f t="shared" si="2"/>
        <v/>
      </c>
      <c r="H94" s="41"/>
    </row>
    <row r="95" spans="2:8" ht="38.25">
      <c r="B95" s="152" t="s">
        <v>2772</v>
      </c>
      <c r="C95" s="55" t="s">
        <v>2773</v>
      </c>
      <c r="D95" s="21" t="s">
        <v>109</v>
      </c>
      <c r="E95" s="22"/>
      <c r="F95" s="38"/>
      <c r="G95" s="17">
        <f t="shared" si="2"/>
        <v>0</v>
      </c>
      <c r="H95" s="41"/>
    </row>
    <row r="96" spans="2:8">
      <c r="B96" s="152"/>
      <c r="D96" s="22"/>
      <c r="E96" s="22"/>
      <c r="F96" s="38"/>
      <c r="G96" s="17" t="str">
        <f t="shared" si="2"/>
        <v/>
      </c>
      <c r="H96" s="41"/>
    </row>
    <row r="97" spans="2:8" ht="26.1" customHeight="1">
      <c r="B97" s="50" t="s">
        <v>2774</v>
      </c>
      <c r="C97" s="55" t="s">
        <v>2775</v>
      </c>
      <c r="D97" s="21" t="s">
        <v>109</v>
      </c>
      <c r="E97" s="22"/>
      <c r="F97" s="38"/>
      <c r="G97" s="17">
        <f t="shared" si="2"/>
        <v>0</v>
      </c>
      <c r="H97" s="41"/>
    </row>
    <row r="98" spans="2:8">
      <c r="B98" s="152"/>
      <c r="D98" s="22"/>
      <c r="E98" s="22"/>
      <c r="F98" s="38"/>
      <c r="G98" s="17" t="str">
        <f t="shared" si="2"/>
        <v/>
      </c>
      <c r="H98" s="41"/>
    </row>
    <row r="99" spans="2:8">
      <c r="B99" s="153" t="s">
        <v>2776</v>
      </c>
      <c r="C99" s="36" t="s">
        <v>2777</v>
      </c>
      <c r="D99" s="65"/>
      <c r="E99" s="22"/>
      <c r="F99" s="38"/>
      <c r="G99" s="17" t="str">
        <f t="shared" si="2"/>
        <v/>
      </c>
      <c r="H99" s="41"/>
    </row>
    <row r="100" spans="2:8">
      <c r="B100" s="153"/>
      <c r="C100" s="1"/>
      <c r="D100" s="65"/>
      <c r="E100" s="22"/>
      <c r="F100" s="38"/>
      <c r="G100" s="17" t="str">
        <f t="shared" si="2"/>
        <v/>
      </c>
      <c r="H100" s="41"/>
    </row>
    <row r="101" spans="2:8">
      <c r="B101" s="153" t="s">
        <v>2778</v>
      </c>
      <c r="C101" s="36" t="s">
        <v>2779</v>
      </c>
      <c r="D101" s="65" t="s">
        <v>109</v>
      </c>
      <c r="E101" s="22"/>
      <c r="F101" s="38"/>
      <c r="G101" s="17">
        <f t="shared" si="2"/>
        <v>0</v>
      </c>
      <c r="H101" s="41"/>
    </row>
    <row r="102" spans="2:8">
      <c r="B102" s="157"/>
      <c r="C102" s="1"/>
      <c r="D102" s="65"/>
      <c r="E102" s="22"/>
      <c r="F102" s="38"/>
      <c r="G102" s="17" t="str">
        <f t="shared" si="2"/>
        <v/>
      </c>
      <c r="H102" s="41"/>
    </row>
    <row r="103" spans="2:8">
      <c r="B103" s="153" t="s">
        <v>2780</v>
      </c>
      <c r="C103" s="36" t="s">
        <v>2781</v>
      </c>
      <c r="D103" s="65" t="s">
        <v>335</v>
      </c>
      <c r="E103" s="22"/>
      <c r="F103" s="38"/>
      <c r="G103" s="17">
        <f t="shared" si="2"/>
        <v>0</v>
      </c>
      <c r="H103" s="41"/>
    </row>
    <row r="104" spans="2:8">
      <c r="B104" s="157"/>
      <c r="C104" s="1"/>
      <c r="D104" s="65"/>
      <c r="E104" s="22"/>
      <c r="F104" s="38"/>
      <c r="G104" s="17" t="str">
        <f t="shared" si="2"/>
        <v/>
      </c>
      <c r="H104" s="41"/>
    </row>
    <row r="105" spans="2:8">
      <c r="B105" s="153" t="s">
        <v>2782</v>
      </c>
      <c r="C105" s="36" t="s">
        <v>2783</v>
      </c>
      <c r="D105" s="65" t="s">
        <v>109</v>
      </c>
      <c r="E105" s="22"/>
      <c r="F105" s="38"/>
      <c r="G105" s="17">
        <f t="shared" si="2"/>
        <v>0</v>
      </c>
      <c r="H105" s="41"/>
    </row>
    <row r="106" spans="2:8">
      <c r="B106" s="50"/>
      <c r="C106" s="36"/>
      <c r="D106" s="65"/>
      <c r="E106" s="22"/>
      <c r="F106" s="38"/>
      <c r="G106" s="17" t="str">
        <f t="shared" si="2"/>
        <v/>
      </c>
      <c r="H106" s="41"/>
    </row>
    <row r="107" spans="2:8" ht="14.25">
      <c r="B107" s="153" t="s">
        <v>2784</v>
      </c>
      <c r="C107" s="36" t="s">
        <v>2785</v>
      </c>
      <c r="D107" s="22" t="s">
        <v>2786</v>
      </c>
      <c r="E107" s="22"/>
      <c r="F107" s="38"/>
      <c r="G107" s="17">
        <f t="shared" si="2"/>
        <v>0</v>
      </c>
      <c r="H107" s="41"/>
    </row>
    <row r="108" spans="2:8">
      <c r="B108" s="157"/>
      <c r="C108" s="54"/>
      <c r="D108" s="22"/>
      <c r="E108" s="22"/>
      <c r="F108" s="38"/>
      <c r="G108" s="17" t="str">
        <f t="shared" si="2"/>
        <v/>
      </c>
      <c r="H108" s="41"/>
    </row>
    <row r="109" spans="2:8" ht="39" customHeight="1">
      <c r="B109" s="153" t="s">
        <v>2787</v>
      </c>
      <c r="C109" s="58" t="s">
        <v>2788</v>
      </c>
      <c r="D109" s="15"/>
      <c r="E109" s="22"/>
      <c r="F109" s="38"/>
      <c r="G109" s="17" t="str">
        <f t="shared" si="2"/>
        <v/>
      </c>
      <c r="H109" s="41"/>
    </row>
    <row r="110" spans="2:8">
      <c r="B110" s="157"/>
      <c r="C110" s="1"/>
      <c r="D110" s="15"/>
      <c r="E110" s="22"/>
      <c r="F110" s="38"/>
      <c r="G110" s="17" t="str">
        <f t="shared" si="2"/>
        <v/>
      </c>
      <c r="H110" s="41"/>
    </row>
    <row r="111" spans="2:8">
      <c r="B111" s="153" t="s">
        <v>2789</v>
      </c>
      <c r="C111" s="36" t="s">
        <v>2790</v>
      </c>
      <c r="D111" s="65" t="s">
        <v>2791</v>
      </c>
      <c r="E111" s="22"/>
      <c r="F111" s="38"/>
      <c r="G111" s="17">
        <f t="shared" si="2"/>
        <v>0</v>
      </c>
      <c r="H111" s="41"/>
    </row>
    <row r="112" spans="2:8">
      <c r="B112" s="157"/>
      <c r="C112" s="1"/>
      <c r="D112" s="15"/>
      <c r="E112" s="22"/>
      <c r="F112" s="38"/>
      <c r="G112" s="17" t="str">
        <f t="shared" si="2"/>
        <v/>
      </c>
      <c r="H112" s="41"/>
    </row>
    <row r="113" spans="2:8">
      <c r="B113" s="153" t="s">
        <v>2792</v>
      </c>
      <c r="C113" s="36" t="s">
        <v>2793</v>
      </c>
      <c r="D113" s="65" t="s">
        <v>2791</v>
      </c>
      <c r="E113" s="22"/>
      <c r="F113" s="38"/>
      <c r="G113" s="17">
        <f t="shared" si="2"/>
        <v>0</v>
      </c>
      <c r="H113" s="41"/>
    </row>
    <row r="114" spans="2:8">
      <c r="B114" s="157"/>
      <c r="C114" s="1"/>
      <c r="D114" s="15"/>
      <c r="E114" s="22"/>
      <c r="F114" s="38"/>
      <c r="G114" s="17" t="str">
        <f t="shared" si="2"/>
        <v/>
      </c>
      <c r="H114" s="41"/>
    </row>
    <row r="115" spans="2:8">
      <c r="B115" s="153" t="s">
        <v>2794</v>
      </c>
      <c r="C115" s="36" t="s">
        <v>2795</v>
      </c>
      <c r="D115" s="65" t="s">
        <v>2791</v>
      </c>
      <c r="E115" s="22"/>
      <c r="F115" s="38"/>
      <c r="G115" s="17">
        <f t="shared" si="2"/>
        <v>0</v>
      </c>
      <c r="H115" s="41"/>
    </row>
    <row r="116" spans="2:8">
      <c r="B116" s="50"/>
      <c r="D116" s="15"/>
      <c r="E116" s="22"/>
      <c r="F116" s="38"/>
      <c r="G116" s="17" t="str">
        <f t="shared" si="2"/>
        <v/>
      </c>
      <c r="H116" s="41"/>
    </row>
    <row r="117" spans="2:8">
      <c r="B117" s="153" t="s">
        <v>2796</v>
      </c>
      <c r="C117" s="36" t="s">
        <v>2797</v>
      </c>
      <c r="D117" s="65"/>
      <c r="E117" s="22"/>
      <c r="F117" s="38"/>
      <c r="G117" s="17" t="str">
        <f t="shared" si="2"/>
        <v/>
      </c>
      <c r="H117" s="41"/>
    </row>
    <row r="118" spans="2:8">
      <c r="B118" s="157"/>
      <c r="C118" s="1"/>
      <c r="D118" s="15"/>
      <c r="E118" s="22"/>
      <c r="F118" s="38"/>
      <c r="G118" s="17" t="str">
        <f t="shared" si="2"/>
        <v/>
      </c>
      <c r="H118" s="41"/>
    </row>
    <row r="119" spans="2:8">
      <c r="B119" s="153" t="s">
        <v>2798</v>
      </c>
      <c r="C119" s="36" t="s">
        <v>2790</v>
      </c>
      <c r="D119" s="65" t="s">
        <v>2791</v>
      </c>
      <c r="E119" s="22"/>
      <c r="F119" s="38"/>
      <c r="G119" s="17">
        <f t="shared" ref="G119:G140" si="3">IF(D119="","",E119*F119)</f>
        <v>0</v>
      </c>
      <c r="H119" s="41"/>
    </row>
    <row r="120" spans="2:8">
      <c r="B120" s="157"/>
      <c r="C120" s="1"/>
      <c r="D120" s="15"/>
      <c r="E120" s="22"/>
      <c r="F120" s="38"/>
      <c r="G120" s="17" t="str">
        <f t="shared" si="3"/>
        <v/>
      </c>
      <c r="H120" s="41"/>
    </row>
    <row r="121" spans="2:8">
      <c r="B121" s="153" t="s">
        <v>2799</v>
      </c>
      <c r="C121" s="36" t="s">
        <v>2793</v>
      </c>
      <c r="D121" s="65" t="s">
        <v>2791</v>
      </c>
      <c r="E121" s="22"/>
      <c r="F121" s="38"/>
      <c r="G121" s="17">
        <f t="shared" si="3"/>
        <v>0</v>
      </c>
      <c r="H121" s="41"/>
    </row>
    <row r="122" spans="2:8">
      <c r="B122" s="157"/>
      <c r="C122" s="1"/>
      <c r="D122" s="15"/>
      <c r="E122" s="22"/>
      <c r="F122" s="38"/>
      <c r="G122" s="17" t="str">
        <f t="shared" si="3"/>
        <v/>
      </c>
      <c r="H122" s="41"/>
    </row>
    <row r="123" spans="2:8">
      <c r="B123" s="153" t="s">
        <v>2800</v>
      </c>
      <c r="C123" s="36" t="s">
        <v>2795</v>
      </c>
      <c r="D123" s="65" t="s">
        <v>2791</v>
      </c>
      <c r="E123" s="22"/>
      <c r="F123" s="38"/>
      <c r="G123" s="17">
        <f t="shared" si="3"/>
        <v>0</v>
      </c>
      <c r="H123" s="41"/>
    </row>
    <row r="124" spans="2:8">
      <c r="B124" s="50"/>
      <c r="C124" s="54"/>
      <c r="D124" s="15"/>
      <c r="E124" s="22"/>
      <c r="F124" s="38"/>
      <c r="G124" s="17" t="str">
        <f t="shared" si="3"/>
        <v/>
      </c>
      <c r="H124" s="41"/>
    </row>
    <row r="125" spans="2:8" ht="27" customHeight="1">
      <c r="B125" s="153" t="s">
        <v>2801</v>
      </c>
      <c r="C125" s="55" t="s">
        <v>2802</v>
      </c>
      <c r="D125" s="15" t="s">
        <v>381</v>
      </c>
      <c r="E125" s="22"/>
      <c r="F125" s="38"/>
      <c r="G125" s="17">
        <f t="shared" si="3"/>
        <v>0</v>
      </c>
      <c r="H125" s="41"/>
    </row>
    <row r="126" spans="2:8">
      <c r="B126" s="157"/>
      <c r="D126" s="15"/>
      <c r="E126" s="22"/>
      <c r="F126" s="38"/>
      <c r="G126" s="17" t="str">
        <f t="shared" si="3"/>
        <v/>
      </c>
      <c r="H126" s="41"/>
    </row>
    <row r="127" spans="2:8" ht="24.6" customHeight="1">
      <c r="B127" s="153" t="s">
        <v>2803</v>
      </c>
      <c r="C127" s="55" t="s">
        <v>2804</v>
      </c>
      <c r="D127" s="15" t="s">
        <v>381</v>
      </c>
      <c r="E127" s="22"/>
      <c r="F127" s="38"/>
      <c r="G127" s="17">
        <f t="shared" si="3"/>
        <v>0</v>
      </c>
      <c r="H127" s="41"/>
    </row>
    <row r="128" spans="2:8">
      <c r="B128" s="157"/>
      <c r="D128" s="15"/>
      <c r="E128" s="22"/>
      <c r="F128" s="38"/>
      <c r="G128" s="17" t="str">
        <f t="shared" si="3"/>
        <v/>
      </c>
      <c r="H128" s="41"/>
    </row>
    <row r="129" spans="2:8" ht="27.95" customHeight="1">
      <c r="B129" s="153" t="s">
        <v>2805</v>
      </c>
      <c r="C129" s="55" t="s">
        <v>2806</v>
      </c>
      <c r="D129" s="15" t="s">
        <v>381</v>
      </c>
      <c r="E129" s="22"/>
      <c r="F129" s="38"/>
      <c r="G129" s="17">
        <f t="shared" si="3"/>
        <v>0</v>
      </c>
      <c r="H129" s="41"/>
    </row>
    <row r="130" spans="2:8">
      <c r="B130" s="157"/>
      <c r="D130" s="15"/>
      <c r="E130" s="22"/>
      <c r="F130" s="38"/>
      <c r="G130" s="17" t="str">
        <f t="shared" si="3"/>
        <v/>
      </c>
      <c r="H130" s="41"/>
    </row>
    <row r="131" spans="2:8" ht="26.1" customHeight="1">
      <c r="B131" s="153" t="s">
        <v>2807</v>
      </c>
      <c r="C131" s="55" t="s">
        <v>2808</v>
      </c>
      <c r="D131" s="167" t="s">
        <v>109</v>
      </c>
      <c r="E131" s="22"/>
      <c r="F131" s="38"/>
      <c r="G131" s="17">
        <f t="shared" si="3"/>
        <v>0</v>
      </c>
      <c r="H131" s="41"/>
    </row>
    <row r="132" spans="2:8">
      <c r="B132" s="157"/>
      <c r="D132" s="22"/>
      <c r="E132" s="22"/>
      <c r="F132" s="38"/>
      <c r="G132" s="17" t="str">
        <f t="shared" si="3"/>
        <v/>
      </c>
      <c r="H132" s="41"/>
    </row>
    <row r="133" spans="2:8">
      <c r="B133" s="153" t="s">
        <v>2809</v>
      </c>
      <c r="C133" s="35" t="s">
        <v>2810</v>
      </c>
      <c r="D133" s="167" t="s">
        <v>109</v>
      </c>
      <c r="E133" s="22"/>
      <c r="F133" s="38"/>
      <c r="G133" s="17">
        <f t="shared" si="3"/>
        <v>0</v>
      </c>
      <c r="H133" s="41"/>
    </row>
    <row r="134" spans="2:8">
      <c r="B134" s="153"/>
      <c r="C134" s="35"/>
      <c r="D134" s="167"/>
      <c r="E134" s="22"/>
      <c r="F134" s="38"/>
      <c r="G134" s="17" t="str">
        <f t="shared" si="3"/>
        <v/>
      </c>
      <c r="H134" s="41"/>
    </row>
    <row r="135" spans="2:8">
      <c r="B135" s="153"/>
      <c r="C135" s="35"/>
      <c r="D135" s="167"/>
      <c r="E135" s="22"/>
      <c r="F135" s="38"/>
      <c r="G135" s="17" t="str">
        <f t="shared" si="3"/>
        <v/>
      </c>
      <c r="H135" s="41"/>
    </row>
    <row r="136" spans="2:8">
      <c r="B136" s="153"/>
      <c r="C136" s="35"/>
      <c r="D136" s="167"/>
      <c r="E136" s="22"/>
      <c r="F136" s="38"/>
      <c r="G136" s="17" t="str">
        <f t="shared" si="3"/>
        <v/>
      </c>
      <c r="H136" s="41"/>
    </row>
    <row r="137" spans="2:8">
      <c r="B137" s="153"/>
      <c r="C137" s="35"/>
      <c r="D137" s="167"/>
      <c r="E137" s="22"/>
      <c r="F137" s="38"/>
      <c r="G137" s="17" t="str">
        <f t="shared" si="3"/>
        <v/>
      </c>
      <c r="H137" s="41"/>
    </row>
    <row r="138" spans="2:8">
      <c r="B138" s="153"/>
      <c r="C138" s="35"/>
      <c r="D138" s="167"/>
      <c r="E138" s="22"/>
      <c r="F138" s="38"/>
      <c r="G138" s="17" t="str">
        <f t="shared" si="3"/>
        <v/>
      </c>
      <c r="H138" s="41"/>
    </row>
    <row r="139" spans="2:8">
      <c r="B139" s="153"/>
      <c r="C139" s="35"/>
      <c r="D139" s="167"/>
      <c r="E139" s="22"/>
      <c r="F139" s="38"/>
      <c r="G139" s="17" t="str">
        <f t="shared" si="3"/>
        <v/>
      </c>
      <c r="H139" s="41"/>
    </row>
    <row r="140" spans="2:8">
      <c r="B140" s="157"/>
      <c r="D140" s="22"/>
      <c r="E140" s="22"/>
      <c r="F140" s="38"/>
      <c r="G140" s="17" t="str">
        <f t="shared" si="3"/>
        <v/>
      </c>
      <c r="H140" s="41"/>
    </row>
    <row r="141" spans="2:8" s="28" customFormat="1" ht="19.5" customHeight="1">
      <c r="B141" s="151" t="str">
        <f>$B$10</f>
        <v>C12.3</v>
      </c>
      <c r="C141" s="30" t="s">
        <v>80</v>
      </c>
      <c r="D141" s="31"/>
      <c r="E141" s="32"/>
      <c r="F141" s="31"/>
      <c r="G141" s="33">
        <f>SUM(G85:G140)</f>
        <v>0</v>
      </c>
      <c r="H141" s="34"/>
    </row>
    <row r="142" spans="2:8">
      <c r="B142" s="661" t="str">
        <f>Client1</f>
        <v>Province of KwaZulu-Natal</v>
      </c>
      <c r="C142" s="661"/>
      <c r="D142" s="661"/>
      <c r="E142" s="659" t="str">
        <f>"Contract No. "&amp;ContractNo</f>
        <v>Contract No. ZNB02213/0000/00/HOD/INF/23/T</v>
      </c>
      <c r="F142" s="659"/>
      <c r="G142" s="659"/>
    </row>
    <row r="143" spans="2:8">
      <c r="B143" s="661" t="str">
        <f>Client2</f>
        <v>Department of Transport</v>
      </c>
      <c r="C143" s="661"/>
      <c r="D143" s="661"/>
      <c r="E143" s="659"/>
      <c r="F143" s="659"/>
      <c r="G143" s="659"/>
    </row>
    <row r="144" spans="2:8">
      <c r="B144" s="662"/>
      <c r="C144" s="662"/>
      <c r="D144" s="662"/>
      <c r="E144" s="660"/>
      <c r="F144" s="660"/>
      <c r="G144" s="660"/>
    </row>
    <row r="145" spans="2:8">
      <c r="B145" s="670" t="s">
        <v>148</v>
      </c>
      <c r="C145" s="671"/>
      <c r="D145" s="671"/>
      <c r="E145" s="671"/>
      <c r="F145" s="671"/>
      <c r="G145" s="673" t="str">
        <f>$G$4</f>
        <v>CHAPTER C12.3</v>
      </c>
      <c r="H145" s="6"/>
    </row>
    <row r="146" spans="2:8">
      <c r="B146" s="663" t="str">
        <f>ContractDescription</f>
        <v>THE CONSTRUCTION OF MKUZE RIVER BRIDGE NO.3801 AT KM 27+440 ON MAIN ROAD P52-3 IN ZULULAND UNDER EMPANGENI REGION.</v>
      </c>
      <c r="C146" s="664"/>
      <c r="D146" s="664"/>
      <c r="E146" s="664"/>
      <c r="F146" s="664"/>
      <c r="G146" s="659"/>
      <c r="H146" s="8"/>
    </row>
    <row r="147" spans="2:8">
      <c r="B147" s="663"/>
      <c r="C147" s="664"/>
      <c r="D147" s="664"/>
      <c r="E147" s="664"/>
      <c r="F147" s="664"/>
      <c r="G147" s="659"/>
      <c r="H147" s="8"/>
    </row>
    <row r="148" spans="2:8">
      <c r="B148" s="665"/>
      <c r="C148" s="666"/>
      <c r="D148" s="666"/>
      <c r="E148" s="666"/>
      <c r="F148" s="666"/>
      <c r="G148" s="660"/>
      <c r="H148" s="8"/>
    </row>
    <row r="149" spans="2:8" s="9" customFormat="1" ht="24.95" customHeight="1">
      <c r="B149" s="76" t="s">
        <v>49</v>
      </c>
      <c r="C149" s="11" t="s">
        <v>50</v>
      </c>
      <c r="D149" s="11" t="s">
        <v>51</v>
      </c>
      <c r="E149" s="11" t="s">
        <v>53</v>
      </c>
      <c r="F149" s="11" t="s">
        <v>54</v>
      </c>
      <c r="G149" s="11" t="s">
        <v>55</v>
      </c>
      <c r="H149" s="12"/>
    </row>
    <row r="150" spans="2:8" s="28" customFormat="1" ht="19.5" customHeight="1">
      <c r="B150" s="82"/>
      <c r="C150" s="30" t="s">
        <v>149</v>
      </c>
      <c r="D150" s="31"/>
      <c r="E150" s="32"/>
      <c r="F150" s="31"/>
      <c r="G150" s="33">
        <f>G141</f>
        <v>0</v>
      </c>
      <c r="H150" s="34"/>
    </row>
    <row r="151" spans="2:8">
      <c r="B151" s="157"/>
      <c r="D151" s="22"/>
      <c r="E151" s="22"/>
      <c r="F151" s="38"/>
      <c r="G151" s="17"/>
      <c r="H151" s="41"/>
    </row>
    <row r="152" spans="2:8">
      <c r="B152" s="153" t="s">
        <v>2811</v>
      </c>
      <c r="C152" s="36" t="s">
        <v>2812</v>
      </c>
      <c r="D152" s="22"/>
      <c r="E152" s="22"/>
      <c r="F152" s="38"/>
      <c r="G152" s="17" t="str">
        <f t="shared" ref="G152:G180" si="4">IF(D152="","",E152*F152)</f>
        <v/>
      </c>
      <c r="H152" s="41"/>
    </row>
    <row r="153" spans="2:8">
      <c r="B153" s="157"/>
      <c r="C153" s="1"/>
      <c r="D153" s="37"/>
      <c r="E153" s="22"/>
      <c r="F153" s="38"/>
      <c r="G153" s="17" t="str">
        <f t="shared" si="4"/>
        <v/>
      </c>
      <c r="H153" s="41"/>
    </row>
    <row r="154" spans="2:8">
      <c r="B154" s="153" t="s">
        <v>2813</v>
      </c>
      <c r="C154" s="36" t="s">
        <v>2814</v>
      </c>
      <c r="D154" s="65" t="s">
        <v>69</v>
      </c>
      <c r="E154" s="22"/>
      <c r="F154" s="38"/>
      <c r="G154" s="17">
        <f t="shared" si="4"/>
        <v>0</v>
      </c>
      <c r="H154" s="41"/>
    </row>
    <row r="155" spans="2:8">
      <c r="B155" s="157"/>
      <c r="C155" s="1"/>
      <c r="D155" s="37"/>
      <c r="E155" s="22"/>
      <c r="F155" s="38"/>
      <c r="G155" s="17" t="str">
        <f t="shared" si="4"/>
        <v/>
      </c>
      <c r="H155" s="41"/>
    </row>
    <row r="156" spans="2:8">
      <c r="B156" s="153" t="s">
        <v>2815</v>
      </c>
      <c r="C156" s="36" t="s">
        <v>2816</v>
      </c>
      <c r="D156" s="65" t="s">
        <v>69</v>
      </c>
      <c r="E156" s="22"/>
      <c r="F156" s="38"/>
      <c r="G156" s="17">
        <f t="shared" si="4"/>
        <v>0</v>
      </c>
      <c r="H156" s="41"/>
    </row>
    <row r="157" spans="2:8">
      <c r="B157" s="157"/>
      <c r="C157" s="1"/>
      <c r="D157" s="37"/>
      <c r="E157" s="22"/>
      <c r="F157" s="38"/>
      <c r="G157" s="17" t="str">
        <f t="shared" si="4"/>
        <v/>
      </c>
      <c r="H157" s="41"/>
    </row>
    <row r="158" spans="2:8">
      <c r="B158" s="153" t="s">
        <v>2817</v>
      </c>
      <c r="C158" s="36" t="s">
        <v>2818</v>
      </c>
      <c r="D158" s="65" t="s">
        <v>69</v>
      </c>
      <c r="E158" s="22"/>
      <c r="F158" s="38"/>
      <c r="G158" s="17">
        <f t="shared" si="4"/>
        <v>0</v>
      </c>
      <c r="H158" s="41"/>
    </row>
    <row r="159" spans="2:8">
      <c r="B159" s="152"/>
      <c r="D159" s="22"/>
      <c r="E159" s="22"/>
      <c r="F159" s="38"/>
      <c r="G159" s="17" t="str">
        <f t="shared" si="4"/>
        <v/>
      </c>
      <c r="H159" s="41"/>
    </row>
    <row r="160" spans="2:8">
      <c r="B160" s="153" t="s">
        <v>2819</v>
      </c>
      <c r="C160" s="36" t="s">
        <v>2820</v>
      </c>
      <c r="D160" s="22"/>
      <c r="E160" s="22"/>
      <c r="F160" s="38"/>
      <c r="G160" s="17" t="str">
        <f t="shared" si="4"/>
        <v/>
      </c>
      <c r="H160" s="41"/>
    </row>
    <row r="161" spans="2:8">
      <c r="B161" s="157"/>
      <c r="C161" s="1"/>
      <c r="D161" s="22"/>
      <c r="E161" s="22"/>
      <c r="F161" s="38"/>
      <c r="G161" s="17" t="str">
        <f t="shared" si="4"/>
        <v/>
      </c>
      <c r="H161" s="41"/>
    </row>
    <row r="162" spans="2:8">
      <c r="B162" s="153" t="s">
        <v>2821</v>
      </c>
      <c r="C162" s="36" t="s">
        <v>2814</v>
      </c>
      <c r="D162" s="65" t="s">
        <v>109</v>
      </c>
      <c r="E162" s="22"/>
      <c r="F162" s="38"/>
      <c r="G162" s="17">
        <f t="shared" si="4"/>
        <v>0</v>
      </c>
      <c r="H162" s="41"/>
    </row>
    <row r="163" spans="2:8">
      <c r="B163" s="157"/>
      <c r="C163" s="1"/>
      <c r="D163" s="22"/>
      <c r="E163" s="22"/>
      <c r="F163" s="38"/>
      <c r="G163" s="17" t="str">
        <f t="shared" si="4"/>
        <v/>
      </c>
      <c r="H163" s="41"/>
    </row>
    <row r="164" spans="2:8">
      <c r="B164" s="153" t="s">
        <v>2822</v>
      </c>
      <c r="C164" s="36" t="s">
        <v>2816</v>
      </c>
      <c r="D164" s="65" t="s">
        <v>109</v>
      </c>
      <c r="E164" s="22"/>
      <c r="F164" s="38"/>
      <c r="G164" s="17">
        <f t="shared" si="4"/>
        <v>0</v>
      </c>
      <c r="H164" s="41"/>
    </row>
    <row r="165" spans="2:8">
      <c r="B165" s="157"/>
      <c r="C165" s="1"/>
      <c r="D165" s="22"/>
      <c r="E165" s="22"/>
      <c r="F165" s="38"/>
      <c r="G165" s="17" t="str">
        <f t="shared" si="4"/>
        <v/>
      </c>
      <c r="H165" s="41"/>
    </row>
    <row r="166" spans="2:8">
      <c r="B166" s="153" t="s">
        <v>2823</v>
      </c>
      <c r="C166" s="36" t="s">
        <v>2818</v>
      </c>
      <c r="D166" s="65" t="s">
        <v>109</v>
      </c>
      <c r="E166" s="22"/>
      <c r="F166" s="38"/>
      <c r="G166" s="17">
        <f t="shared" si="4"/>
        <v>0</v>
      </c>
      <c r="H166" s="41"/>
    </row>
    <row r="167" spans="2:8">
      <c r="B167" s="152"/>
      <c r="D167" s="22"/>
      <c r="E167" s="22"/>
      <c r="F167" s="38"/>
      <c r="G167" s="17" t="str">
        <f t="shared" si="4"/>
        <v/>
      </c>
      <c r="H167" s="41"/>
    </row>
    <row r="168" spans="2:8">
      <c r="B168" s="152" t="s">
        <v>2824</v>
      </c>
      <c r="C168" s="35" t="s">
        <v>2825</v>
      </c>
      <c r="D168" s="65" t="s">
        <v>109</v>
      </c>
      <c r="E168" s="22"/>
      <c r="F168" s="38"/>
      <c r="G168" s="17">
        <f t="shared" si="4"/>
        <v>0</v>
      </c>
      <c r="H168" s="41"/>
    </row>
    <row r="169" spans="2:8">
      <c r="B169" s="157"/>
      <c r="D169" s="22"/>
      <c r="E169" s="22"/>
      <c r="F169" s="38"/>
      <c r="G169" s="17" t="str">
        <f t="shared" si="4"/>
        <v/>
      </c>
      <c r="H169" s="41"/>
    </row>
    <row r="170" spans="2:8" ht="27.6" customHeight="1">
      <c r="B170" s="152" t="s">
        <v>2826</v>
      </c>
      <c r="C170" s="55" t="s">
        <v>2827</v>
      </c>
      <c r="D170" s="22" t="s">
        <v>62</v>
      </c>
      <c r="E170" s="22"/>
      <c r="F170" s="38"/>
      <c r="G170" s="17">
        <f t="shared" si="4"/>
        <v>0</v>
      </c>
      <c r="H170" s="41"/>
    </row>
    <row r="171" spans="2:8">
      <c r="B171" s="157"/>
      <c r="D171" s="22"/>
      <c r="E171" s="22"/>
      <c r="F171" s="38"/>
      <c r="G171" s="17" t="str">
        <f t="shared" si="4"/>
        <v/>
      </c>
      <c r="H171" s="41"/>
    </row>
    <row r="172" spans="2:8">
      <c r="B172" s="152" t="s">
        <v>2828</v>
      </c>
      <c r="C172" s="35" t="s">
        <v>2829</v>
      </c>
      <c r="D172" s="65" t="s">
        <v>109</v>
      </c>
      <c r="E172" s="22"/>
      <c r="F172" s="38"/>
      <c r="G172" s="17">
        <f t="shared" si="4"/>
        <v>0</v>
      </c>
      <c r="H172" s="41"/>
    </row>
    <row r="173" spans="2:8">
      <c r="B173" s="157"/>
      <c r="D173" s="22"/>
      <c r="E173" s="22"/>
      <c r="F173" s="38"/>
      <c r="G173" s="17" t="str">
        <f t="shared" si="4"/>
        <v/>
      </c>
      <c r="H173" s="41"/>
    </row>
    <row r="174" spans="2:8">
      <c r="B174" s="152" t="s">
        <v>2830</v>
      </c>
      <c r="C174" s="35" t="s">
        <v>2831</v>
      </c>
      <c r="D174" s="65" t="s">
        <v>109</v>
      </c>
      <c r="E174" s="22"/>
      <c r="F174" s="38"/>
      <c r="G174" s="17">
        <f t="shared" si="4"/>
        <v>0</v>
      </c>
      <c r="H174" s="41"/>
    </row>
    <row r="175" spans="2:8">
      <c r="B175" s="157"/>
      <c r="D175" s="22"/>
      <c r="E175" s="22"/>
      <c r="F175" s="38"/>
      <c r="G175" s="17" t="str">
        <f t="shared" si="4"/>
        <v/>
      </c>
      <c r="H175" s="41"/>
    </row>
    <row r="176" spans="2:8" ht="24.95" customHeight="1">
      <c r="B176" s="152" t="s">
        <v>2832</v>
      </c>
      <c r="C176" s="55" t="s">
        <v>2833</v>
      </c>
      <c r="D176" s="65" t="s">
        <v>109</v>
      </c>
      <c r="E176" s="22"/>
      <c r="F176" s="38"/>
      <c r="G176" s="17">
        <f t="shared" si="4"/>
        <v>0</v>
      </c>
      <c r="H176" s="41"/>
    </row>
    <row r="177" spans="2:8">
      <c r="B177" s="157"/>
      <c r="D177" s="22"/>
      <c r="E177" s="22"/>
      <c r="F177" s="38"/>
      <c r="G177" s="17" t="str">
        <f t="shared" si="4"/>
        <v/>
      </c>
      <c r="H177" s="41"/>
    </row>
    <row r="178" spans="2:8" ht="26.45" customHeight="1">
      <c r="B178" s="152" t="s">
        <v>2834</v>
      </c>
      <c r="C178" s="55" t="s">
        <v>2835</v>
      </c>
      <c r="D178" s="22" t="s">
        <v>335</v>
      </c>
      <c r="E178" s="22"/>
      <c r="F178" s="38"/>
      <c r="G178" s="17">
        <f t="shared" si="4"/>
        <v>0</v>
      </c>
      <c r="H178" s="41"/>
    </row>
    <row r="179" spans="2:8">
      <c r="B179" s="157"/>
      <c r="D179" s="22"/>
      <c r="E179" s="22"/>
      <c r="F179" s="38"/>
      <c r="G179" s="17" t="str">
        <f t="shared" si="4"/>
        <v/>
      </c>
      <c r="H179" s="41"/>
    </row>
    <row r="180" spans="2:8" ht="24.6" customHeight="1">
      <c r="B180" s="152" t="s">
        <v>2836</v>
      </c>
      <c r="C180" s="55" t="s">
        <v>2837</v>
      </c>
      <c r="D180" s="65" t="s">
        <v>109</v>
      </c>
      <c r="E180" s="22"/>
      <c r="F180" s="38"/>
      <c r="G180" s="17">
        <f t="shared" si="4"/>
        <v>0</v>
      </c>
      <c r="H180" s="41"/>
    </row>
    <row r="181" spans="2:8">
      <c r="B181" s="152"/>
      <c r="C181" s="55"/>
      <c r="D181" s="65"/>
      <c r="E181" s="22"/>
      <c r="F181" s="38"/>
      <c r="G181" s="17"/>
      <c r="H181" s="41"/>
    </row>
    <row r="182" spans="2:8">
      <c r="B182" s="152"/>
      <c r="C182" s="55"/>
      <c r="D182" s="65"/>
      <c r="E182" s="22"/>
      <c r="F182" s="38"/>
      <c r="G182" s="17"/>
      <c r="H182" s="41"/>
    </row>
    <row r="183" spans="2:8">
      <c r="B183" s="152"/>
      <c r="C183" s="55"/>
      <c r="D183" s="65"/>
      <c r="E183" s="22"/>
      <c r="F183" s="38"/>
      <c r="G183" s="17"/>
      <c r="H183" s="41"/>
    </row>
    <row r="184" spans="2:8">
      <c r="B184" s="152"/>
      <c r="C184" s="55"/>
      <c r="D184" s="65"/>
      <c r="E184" s="22"/>
      <c r="F184" s="38"/>
      <c r="G184" s="17"/>
      <c r="H184" s="41"/>
    </row>
    <row r="185" spans="2:8">
      <c r="B185" s="152"/>
      <c r="C185" s="55"/>
      <c r="D185" s="65"/>
      <c r="E185" s="22"/>
      <c r="F185" s="38"/>
      <c r="G185" s="17"/>
      <c r="H185" s="41"/>
    </row>
    <row r="186" spans="2:8">
      <c r="B186" s="152"/>
      <c r="C186" s="55"/>
      <c r="D186" s="65"/>
      <c r="E186" s="22"/>
      <c r="F186" s="38"/>
      <c r="G186" s="17"/>
      <c r="H186" s="41"/>
    </row>
    <row r="187" spans="2:8">
      <c r="B187" s="152"/>
      <c r="C187" s="55"/>
      <c r="D187" s="65"/>
      <c r="E187" s="22"/>
      <c r="F187" s="38"/>
      <c r="G187" s="17"/>
      <c r="H187" s="41"/>
    </row>
    <row r="188" spans="2:8">
      <c r="B188" s="152"/>
      <c r="C188" s="55"/>
      <c r="D188" s="65"/>
      <c r="E188" s="22"/>
      <c r="F188" s="38"/>
      <c r="G188" s="17"/>
      <c r="H188" s="41"/>
    </row>
    <row r="189" spans="2:8">
      <c r="B189" s="152"/>
      <c r="C189" s="55"/>
      <c r="D189" s="65"/>
      <c r="E189" s="22"/>
      <c r="F189" s="38"/>
      <c r="G189" s="17"/>
      <c r="H189" s="41"/>
    </row>
    <row r="190" spans="2:8">
      <c r="B190" s="152"/>
      <c r="C190" s="55"/>
      <c r="D190" s="65"/>
      <c r="E190" s="22"/>
      <c r="F190" s="38"/>
      <c r="G190" s="17"/>
      <c r="H190" s="41"/>
    </row>
    <row r="191" spans="2:8">
      <c r="B191" s="152"/>
      <c r="C191" s="55"/>
      <c r="D191" s="65"/>
      <c r="E191" s="22"/>
      <c r="F191" s="38"/>
      <c r="G191" s="17"/>
      <c r="H191" s="41"/>
    </row>
    <row r="192" spans="2:8">
      <c r="B192" s="152"/>
      <c r="C192" s="55"/>
      <c r="D192" s="65"/>
      <c r="E192" s="22"/>
      <c r="F192" s="38"/>
      <c r="G192" s="17"/>
      <c r="H192" s="41"/>
    </row>
    <row r="193" spans="2:8">
      <c r="B193" s="152"/>
      <c r="C193" s="55"/>
      <c r="D193" s="65"/>
      <c r="E193" s="22"/>
      <c r="F193" s="38"/>
      <c r="G193" s="17"/>
      <c r="H193" s="41"/>
    </row>
    <row r="194" spans="2:8">
      <c r="B194" s="152"/>
      <c r="C194" s="55"/>
      <c r="D194" s="65"/>
      <c r="E194" s="22"/>
      <c r="F194" s="38"/>
      <c r="G194" s="17"/>
      <c r="H194" s="41"/>
    </row>
    <row r="195" spans="2:8">
      <c r="B195" s="152"/>
      <c r="C195" s="55"/>
      <c r="D195" s="65"/>
      <c r="E195" s="22"/>
      <c r="F195" s="38"/>
      <c r="G195" s="17"/>
      <c r="H195" s="41"/>
    </row>
    <row r="196" spans="2:8">
      <c r="B196" s="152"/>
      <c r="C196" s="55"/>
      <c r="D196" s="65"/>
      <c r="E196" s="22"/>
      <c r="F196" s="38"/>
      <c r="G196" s="17"/>
      <c r="H196" s="41"/>
    </row>
    <row r="197" spans="2:8">
      <c r="B197" s="152"/>
      <c r="C197" s="55"/>
      <c r="D197" s="65"/>
      <c r="E197" s="22"/>
      <c r="F197" s="38"/>
      <c r="G197" s="17"/>
      <c r="H197" s="41"/>
    </row>
    <row r="198" spans="2:8">
      <c r="B198" s="152"/>
      <c r="C198" s="55"/>
      <c r="D198" s="65"/>
      <c r="E198" s="22"/>
      <c r="F198" s="38"/>
      <c r="G198" s="17"/>
      <c r="H198" s="41"/>
    </row>
    <row r="199" spans="2:8">
      <c r="B199" s="152"/>
      <c r="C199" s="55"/>
      <c r="D199" s="65"/>
      <c r="E199" s="22"/>
      <c r="F199" s="38"/>
      <c r="G199" s="17"/>
      <c r="H199" s="41"/>
    </row>
    <row r="200" spans="2:8">
      <c r="B200" s="152"/>
      <c r="C200" s="55"/>
      <c r="D200" s="65"/>
      <c r="E200" s="22"/>
      <c r="F200" s="38"/>
      <c r="G200" s="17"/>
      <c r="H200" s="41"/>
    </row>
    <row r="201" spans="2:8">
      <c r="B201" s="152"/>
      <c r="C201" s="55"/>
      <c r="D201" s="65"/>
      <c r="E201" s="22"/>
      <c r="F201" s="38"/>
      <c r="G201" s="17"/>
      <c r="H201" s="41"/>
    </row>
    <row r="202" spans="2:8">
      <c r="B202" s="152"/>
      <c r="C202" s="55"/>
      <c r="D202" s="65"/>
      <c r="E202" s="22"/>
      <c r="F202" s="38"/>
      <c r="G202" s="17"/>
      <c r="H202" s="41"/>
    </row>
    <row r="203" spans="2:8">
      <c r="B203" s="152"/>
      <c r="C203" s="55"/>
      <c r="D203" s="65"/>
      <c r="E203" s="22"/>
      <c r="F203" s="38"/>
      <c r="G203" s="17"/>
      <c r="H203" s="41"/>
    </row>
    <row r="204" spans="2:8">
      <c r="B204" s="152"/>
      <c r="C204" s="55"/>
      <c r="D204" s="65"/>
      <c r="E204" s="22"/>
      <c r="F204" s="38"/>
      <c r="G204" s="17"/>
      <c r="H204" s="41"/>
    </row>
    <row r="205" spans="2:8">
      <c r="B205" s="152"/>
      <c r="C205" s="55"/>
      <c r="D205" s="65"/>
      <c r="E205" s="22"/>
      <c r="F205" s="38"/>
      <c r="G205" s="17"/>
      <c r="H205" s="41"/>
    </row>
    <row r="206" spans="2:8">
      <c r="B206" s="152"/>
      <c r="C206" s="55"/>
      <c r="D206" s="65"/>
      <c r="E206" s="22"/>
      <c r="F206" s="38"/>
      <c r="G206" s="17"/>
      <c r="H206" s="41"/>
    </row>
    <row r="207" spans="2:8">
      <c r="B207" s="152"/>
      <c r="C207" s="55"/>
      <c r="D207" s="65"/>
      <c r="E207" s="22"/>
      <c r="F207" s="38"/>
      <c r="G207" s="17"/>
      <c r="H207" s="41"/>
    </row>
    <row r="208" spans="2:8">
      <c r="B208" s="152"/>
      <c r="C208" s="55"/>
      <c r="D208" s="65"/>
      <c r="E208" s="22"/>
      <c r="F208" s="38"/>
      <c r="G208" s="17"/>
      <c r="H208" s="41"/>
    </row>
    <row r="209" spans="2:8">
      <c r="B209" s="152"/>
      <c r="C209" s="55"/>
      <c r="D209" s="65"/>
      <c r="E209" s="22"/>
      <c r="F209" s="38"/>
      <c r="G209" s="17"/>
      <c r="H209" s="41"/>
    </row>
    <row r="210" spans="2:8">
      <c r="B210" s="152"/>
      <c r="C210" s="55"/>
      <c r="D210" s="65"/>
      <c r="E210" s="22"/>
      <c r="F210" s="38"/>
      <c r="G210" s="17"/>
      <c r="H210" s="41"/>
    </row>
    <row r="211" spans="2:8">
      <c r="B211" s="152"/>
      <c r="C211" s="55"/>
      <c r="D211" s="65"/>
      <c r="E211" s="22"/>
      <c r="F211" s="38"/>
      <c r="G211" s="17"/>
      <c r="H211" s="41"/>
    </row>
    <row r="212" spans="2:8">
      <c r="B212" s="152"/>
      <c r="C212" s="55"/>
      <c r="D212" s="65"/>
      <c r="E212" s="22"/>
      <c r="F212" s="38"/>
      <c r="G212" s="17"/>
      <c r="H212" s="41"/>
    </row>
    <row r="213" spans="2:8">
      <c r="B213" s="152"/>
      <c r="C213" s="55"/>
      <c r="D213" s="65"/>
      <c r="E213" s="22"/>
      <c r="F213" s="38"/>
      <c r="G213" s="17"/>
      <c r="H213" s="41"/>
    </row>
    <row r="214" spans="2:8">
      <c r="B214" s="152"/>
      <c r="C214" s="55"/>
      <c r="D214" s="65"/>
      <c r="E214" s="22"/>
      <c r="F214" s="38"/>
      <c r="G214" s="17"/>
      <c r="H214" s="41"/>
    </row>
    <row r="215" spans="2:8" s="28" customFormat="1" ht="24.75" customHeight="1">
      <c r="B215" s="90" t="str">
        <f>$B$10</f>
        <v>C12.3</v>
      </c>
      <c r="C215" s="30" t="s">
        <v>94</v>
      </c>
      <c r="D215" s="31"/>
      <c r="E215" s="32"/>
      <c r="F215" s="31"/>
      <c r="G215" s="33">
        <f>SUM(G150:G214)</f>
        <v>0</v>
      </c>
      <c r="H215" s="34"/>
    </row>
  </sheetData>
  <mergeCells count="20">
    <mergeCell ref="E1:G1"/>
    <mergeCell ref="B1:C1"/>
    <mergeCell ref="B2:C2"/>
    <mergeCell ref="B5:F7"/>
    <mergeCell ref="G4:G7"/>
    <mergeCell ref="B4:F4"/>
    <mergeCell ref="B77:D77"/>
    <mergeCell ref="E77:G79"/>
    <mergeCell ref="B78:D78"/>
    <mergeCell ref="B79:D79"/>
    <mergeCell ref="B80:F80"/>
    <mergeCell ref="G80:G83"/>
    <mergeCell ref="B81:F83"/>
    <mergeCell ref="B142:D142"/>
    <mergeCell ref="E142:G144"/>
    <mergeCell ref="B143:D143"/>
    <mergeCell ref="B144:D144"/>
    <mergeCell ref="B145:F145"/>
    <mergeCell ref="G145:G148"/>
    <mergeCell ref="B146:F14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1">
    <tabColor rgb="FFFFFF00"/>
    <pageSetUpPr fitToPage="1"/>
  </sheetPr>
  <dimension ref="B1:H79"/>
  <sheetViews>
    <sheetView view="pageBreakPreview" topLeftCell="C57" zoomScaleNormal="125" zoomScaleSheetLayoutView="100" zoomScalePageLayoutView="125" workbookViewId="0">
      <selection activeCell="C10" sqref="C10"/>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C12.4</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ht="11.1" customHeight="1">
      <c r="B9" s="152"/>
      <c r="D9" s="22"/>
      <c r="E9" s="22"/>
      <c r="F9" s="40"/>
      <c r="G9" s="17" t="str">
        <f t="shared" ref="G9:G40" si="0">IF(D9="","",E9*F9)</f>
        <v/>
      </c>
      <c r="H9" s="41"/>
    </row>
    <row r="10" spans="2:8">
      <c r="B10" s="154" t="s">
        <v>2838</v>
      </c>
      <c r="C10" s="2" t="s">
        <v>2839</v>
      </c>
      <c r="D10" s="22"/>
      <c r="E10" s="22"/>
      <c r="F10" s="40"/>
      <c r="G10" s="17" t="str">
        <f t="shared" si="0"/>
        <v/>
      </c>
      <c r="H10" s="41"/>
    </row>
    <row r="11" spans="2:8" ht="11.1" customHeight="1">
      <c r="B11" s="152"/>
      <c r="D11" s="22"/>
      <c r="E11" s="22"/>
      <c r="F11" s="40"/>
      <c r="G11" s="17" t="str">
        <f t="shared" si="0"/>
        <v/>
      </c>
      <c r="H11" s="41"/>
    </row>
    <row r="12" spans="2:8">
      <c r="B12" s="152" t="s">
        <v>2840</v>
      </c>
      <c r="C12" s="3" t="s">
        <v>2710</v>
      </c>
      <c r="D12" s="22"/>
      <c r="E12" s="22"/>
      <c r="F12" s="40"/>
      <c r="G12" s="17" t="str">
        <f t="shared" si="0"/>
        <v/>
      </c>
      <c r="H12" s="41"/>
    </row>
    <row r="13" spans="2:8" ht="11.1" customHeight="1">
      <c r="B13" s="152"/>
      <c r="D13" s="22"/>
      <c r="E13" s="22"/>
      <c r="F13" s="40"/>
      <c r="G13" s="17" t="str">
        <f t="shared" si="0"/>
        <v/>
      </c>
      <c r="H13" s="41"/>
    </row>
    <row r="14" spans="2:8">
      <c r="B14" s="153" t="s">
        <v>2841</v>
      </c>
      <c r="C14" s="36" t="s">
        <v>2842</v>
      </c>
      <c r="D14" s="22" t="s">
        <v>1036</v>
      </c>
      <c r="E14" s="22"/>
      <c r="F14" s="40"/>
      <c r="G14" s="17">
        <f t="shared" si="0"/>
        <v>0</v>
      </c>
      <c r="H14" s="41"/>
    </row>
    <row r="15" spans="2:8" ht="11.1" customHeight="1">
      <c r="B15" s="152"/>
      <c r="D15" s="22"/>
      <c r="E15" s="22"/>
      <c r="F15" s="40"/>
      <c r="G15" s="17" t="str">
        <f t="shared" si="0"/>
        <v/>
      </c>
      <c r="H15" s="41"/>
    </row>
    <row r="16" spans="2:8">
      <c r="B16" s="153" t="s">
        <v>2843</v>
      </c>
      <c r="C16" s="36" t="s">
        <v>2844</v>
      </c>
      <c r="D16" s="22" t="s">
        <v>1036</v>
      </c>
      <c r="E16" s="22"/>
      <c r="F16" s="40"/>
      <c r="G16" s="17">
        <f t="shared" si="0"/>
        <v>0</v>
      </c>
      <c r="H16" s="41"/>
    </row>
    <row r="17" spans="2:8" ht="11.1" customHeight="1">
      <c r="B17" s="153"/>
      <c r="C17" s="58"/>
      <c r="D17" s="22"/>
      <c r="E17" s="23"/>
      <c r="F17" s="24"/>
      <c r="G17" s="17" t="str">
        <f t="shared" si="0"/>
        <v/>
      </c>
      <c r="H17" s="42"/>
    </row>
    <row r="18" spans="2:8" ht="25.5">
      <c r="B18" s="153" t="s">
        <v>2845</v>
      </c>
      <c r="C18" s="58" t="s">
        <v>2846</v>
      </c>
      <c r="D18" s="22"/>
      <c r="E18" s="23"/>
      <c r="F18" s="24"/>
      <c r="G18" s="17" t="str">
        <f t="shared" si="0"/>
        <v/>
      </c>
      <c r="H18" s="42"/>
    </row>
    <row r="19" spans="2:8" ht="11.1" customHeight="1">
      <c r="B19" s="152"/>
      <c r="D19" s="22"/>
      <c r="E19" s="23"/>
      <c r="F19" s="24"/>
      <c r="G19" s="17" t="str">
        <f t="shared" si="0"/>
        <v/>
      </c>
      <c r="H19" s="42"/>
    </row>
    <row r="20" spans="2:8">
      <c r="B20" s="153" t="s">
        <v>2847</v>
      </c>
      <c r="C20" s="36" t="s">
        <v>2842</v>
      </c>
      <c r="D20" s="65" t="s">
        <v>109</v>
      </c>
      <c r="E20" s="23"/>
      <c r="F20" s="40"/>
      <c r="G20" s="17">
        <f t="shared" si="0"/>
        <v>0</v>
      </c>
      <c r="H20" s="41"/>
    </row>
    <row r="21" spans="2:8" ht="11.1" customHeight="1">
      <c r="B21" s="152"/>
      <c r="D21" s="22"/>
      <c r="E21" s="23"/>
      <c r="F21" s="43"/>
      <c r="G21" s="17" t="str">
        <f t="shared" si="0"/>
        <v/>
      </c>
      <c r="H21" s="41"/>
    </row>
    <row r="22" spans="2:8">
      <c r="B22" s="153" t="s">
        <v>2848</v>
      </c>
      <c r="C22" s="36" t="s">
        <v>2844</v>
      </c>
      <c r="D22" s="65" t="s">
        <v>109</v>
      </c>
      <c r="E22" s="23"/>
      <c r="F22" s="40"/>
      <c r="G22" s="17">
        <f t="shared" si="0"/>
        <v>0</v>
      </c>
      <c r="H22" s="44"/>
    </row>
    <row r="23" spans="2:8" ht="11.1" customHeight="1">
      <c r="B23" s="153"/>
      <c r="D23" s="22"/>
      <c r="E23" s="23"/>
      <c r="F23" s="45"/>
      <c r="G23" s="17" t="str">
        <f t="shared" si="0"/>
        <v/>
      </c>
    </row>
    <row r="24" spans="2:8" ht="25.5">
      <c r="B24" s="152" t="s">
        <v>2849</v>
      </c>
      <c r="C24" s="58" t="s">
        <v>2850</v>
      </c>
      <c r="D24" s="22" t="s">
        <v>335</v>
      </c>
      <c r="E24" s="23"/>
      <c r="F24" s="45"/>
      <c r="G24" s="17">
        <f t="shared" si="0"/>
        <v>0</v>
      </c>
    </row>
    <row r="25" spans="2:8" ht="11.1" customHeight="1">
      <c r="B25" s="152"/>
      <c r="C25" s="36"/>
      <c r="D25" s="22"/>
      <c r="E25" s="23"/>
      <c r="F25" s="38"/>
      <c r="G25" s="17" t="str">
        <f t="shared" si="0"/>
        <v/>
      </c>
    </row>
    <row r="26" spans="2:8" ht="25.5">
      <c r="B26" s="152" t="s">
        <v>2851</v>
      </c>
      <c r="C26" s="58" t="s">
        <v>2852</v>
      </c>
      <c r="D26" s="37" t="s">
        <v>93</v>
      </c>
      <c r="E26" s="23"/>
      <c r="F26" s="45"/>
      <c r="G26" s="17">
        <f t="shared" si="0"/>
        <v>0</v>
      </c>
    </row>
    <row r="27" spans="2:8" ht="11.1" customHeight="1">
      <c r="B27" s="152"/>
      <c r="C27" s="58"/>
      <c r="D27" s="22"/>
      <c r="E27" s="23"/>
      <c r="F27" s="43"/>
      <c r="G27" s="17" t="str">
        <f t="shared" si="0"/>
        <v/>
      </c>
    </row>
    <row r="28" spans="2:8" ht="14.25">
      <c r="B28" s="152" t="s">
        <v>2853</v>
      </c>
      <c r="C28" s="36" t="s">
        <v>2854</v>
      </c>
      <c r="D28" s="37" t="s">
        <v>93</v>
      </c>
      <c r="E28" s="23"/>
      <c r="F28" s="45"/>
      <c r="G28" s="17">
        <f t="shared" si="0"/>
        <v>0</v>
      </c>
    </row>
    <row r="29" spans="2:8" ht="11.1" customHeight="1">
      <c r="B29" s="152"/>
      <c r="C29" s="36"/>
      <c r="D29" s="22"/>
      <c r="E29" s="23"/>
      <c r="F29" s="40"/>
      <c r="G29" s="17" t="str">
        <f t="shared" si="0"/>
        <v/>
      </c>
      <c r="H29" s="41"/>
    </row>
    <row r="30" spans="2:8" ht="15" customHeight="1">
      <c r="B30" s="153" t="s">
        <v>2855</v>
      </c>
      <c r="C30" s="58" t="s">
        <v>2856</v>
      </c>
      <c r="D30" s="22"/>
      <c r="E30" s="23"/>
      <c r="F30" s="40"/>
      <c r="G30" s="17" t="str">
        <f t="shared" si="0"/>
        <v/>
      </c>
      <c r="H30" s="41"/>
    </row>
    <row r="31" spans="2:8" ht="11.1" customHeight="1">
      <c r="B31" s="152"/>
      <c r="D31" s="22"/>
      <c r="E31" s="23"/>
      <c r="F31" s="38"/>
      <c r="G31" s="17" t="str">
        <f t="shared" si="0"/>
        <v/>
      </c>
      <c r="H31" s="42"/>
    </row>
    <row r="32" spans="2:8">
      <c r="B32" s="153" t="s">
        <v>2857</v>
      </c>
      <c r="C32" s="36" t="s">
        <v>2858</v>
      </c>
      <c r="D32" s="65" t="s">
        <v>109</v>
      </c>
      <c r="E32" s="26"/>
      <c r="F32" s="27"/>
      <c r="G32" s="17">
        <f t="shared" si="0"/>
        <v>0</v>
      </c>
      <c r="H32" s="18"/>
    </row>
    <row r="33" spans="2:8" s="36" customFormat="1" ht="11.1" customHeight="1">
      <c r="B33" s="153"/>
      <c r="D33" s="65"/>
      <c r="E33" s="26"/>
      <c r="F33" s="27"/>
      <c r="G33" s="17" t="str">
        <f t="shared" si="0"/>
        <v/>
      </c>
      <c r="H33" s="18"/>
    </row>
    <row r="34" spans="2:8">
      <c r="B34" s="153" t="s">
        <v>2859</v>
      </c>
      <c r="C34" s="36" t="s">
        <v>2860</v>
      </c>
      <c r="D34" s="65" t="s">
        <v>109</v>
      </c>
      <c r="E34" s="23"/>
      <c r="F34" s="38"/>
      <c r="G34" s="17">
        <f t="shared" si="0"/>
        <v>0</v>
      </c>
      <c r="H34" s="42"/>
    </row>
    <row r="35" spans="2:8" ht="11.1" customHeight="1">
      <c r="B35" s="152"/>
      <c r="D35" s="37"/>
      <c r="E35" s="23"/>
      <c r="F35" s="38"/>
      <c r="G35" s="17" t="str">
        <f t="shared" si="0"/>
        <v/>
      </c>
      <c r="H35" s="42"/>
    </row>
    <row r="36" spans="2:8">
      <c r="B36" s="153" t="s">
        <v>2861</v>
      </c>
      <c r="C36" s="36" t="s">
        <v>2862</v>
      </c>
      <c r="D36" s="65" t="s">
        <v>109</v>
      </c>
      <c r="E36" s="23"/>
      <c r="F36" s="47"/>
      <c r="G36" s="17">
        <f t="shared" si="0"/>
        <v>0</v>
      </c>
      <c r="H36" s="41"/>
    </row>
    <row r="37" spans="2:8" ht="11.1" customHeight="1">
      <c r="B37" s="153"/>
      <c r="C37" s="36"/>
      <c r="D37" s="22"/>
      <c r="E37" s="23"/>
      <c r="F37" s="47"/>
      <c r="G37" s="17" t="str">
        <f t="shared" si="0"/>
        <v/>
      </c>
      <c r="H37" s="41"/>
    </row>
    <row r="38" spans="2:8">
      <c r="B38" s="153" t="s">
        <v>2863</v>
      </c>
      <c r="C38" s="36" t="s">
        <v>2864</v>
      </c>
      <c r="D38" s="22"/>
      <c r="E38" s="23"/>
      <c r="F38" s="43"/>
      <c r="G38" s="17" t="str">
        <f t="shared" si="0"/>
        <v/>
      </c>
      <c r="H38" s="41"/>
    </row>
    <row r="39" spans="2:8" ht="11.1" customHeight="1">
      <c r="B39" s="152"/>
      <c r="D39" s="37"/>
      <c r="E39" s="23"/>
      <c r="F39" s="43"/>
      <c r="G39" s="17" t="str">
        <f t="shared" si="0"/>
        <v/>
      </c>
      <c r="H39" s="41"/>
    </row>
    <row r="40" spans="2:8">
      <c r="B40" s="153" t="s">
        <v>2865</v>
      </c>
      <c r="C40" s="36" t="s">
        <v>2866</v>
      </c>
      <c r="D40" s="65" t="s">
        <v>467</v>
      </c>
      <c r="E40" s="22"/>
      <c r="F40" s="40"/>
      <c r="G40" s="17">
        <f t="shared" si="0"/>
        <v>0</v>
      </c>
      <c r="H40" s="41"/>
    </row>
    <row r="41" spans="2:8" ht="11.1" customHeight="1">
      <c r="B41" s="152"/>
      <c r="D41" s="37"/>
      <c r="E41" s="22"/>
      <c r="F41" s="40"/>
      <c r="G41" s="17" t="str">
        <f t="shared" ref="G41:G72" si="1">IF(D41="","",E41*F41)</f>
        <v/>
      </c>
      <c r="H41" s="41"/>
    </row>
    <row r="42" spans="2:8">
      <c r="B42" s="153" t="s">
        <v>2867</v>
      </c>
      <c r="C42" s="36" t="s">
        <v>2748</v>
      </c>
      <c r="D42" s="65" t="s">
        <v>467</v>
      </c>
      <c r="E42" s="22"/>
      <c r="F42" s="38"/>
      <c r="G42" s="17">
        <f t="shared" si="1"/>
        <v>0</v>
      </c>
      <c r="H42" s="41"/>
    </row>
    <row r="43" spans="2:8" ht="11.1" customHeight="1">
      <c r="B43" s="152"/>
      <c r="D43" s="37"/>
      <c r="E43" s="22"/>
      <c r="F43" s="38"/>
      <c r="G43" s="17" t="str">
        <f t="shared" si="1"/>
        <v/>
      </c>
      <c r="H43" s="41"/>
    </row>
    <row r="44" spans="2:8">
      <c r="B44" s="153" t="s">
        <v>2868</v>
      </c>
      <c r="C44" s="36" t="s">
        <v>2750</v>
      </c>
      <c r="D44" s="65" t="s">
        <v>467</v>
      </c>
      <c r="E44" s="22"/>
      <c r="F44" s="38"/>
      <c r="G44" s="17">
        <f t="shared" si="1"/>
        <v>0</v>
      </c>
      <c r="H44" s="41"/>
    </row>
    <row r="45" spans="2:8" ht="11.1" customHeight="1">
      <c r="B45" s="153"/>
      <c r="C45" s="36"/>
      <c r="D45" s="22"/>
      <c r="E45" s="22"/>
      <c r="F45" s="38"/>
      <c r="G45" s="17" t="str">
        <f t="shared" si="1"/>
        <v/>
      </c>
      <c r="H45" s="41"/>
    </row>
    <row r="46" spans="2:8" ht="25.5">
      <c r="B46" s="152" t="s">
        <v>2869</v>
      </c>
      <c r="C46" s="58" t="s">
        <v>2870</v>
      </c>
      <c r="D46" s="15" t="s">
        <v>381</v>
      </c>
      <c r="E46" s="22"/>
      <c r="F46" s="38"/>
      <c r="G46" s="17">
        <f t="shared" si="1"/>
        <v>0</v>
      </c>
      <c r="H46" s="41"/>
    </row>
    <row r="47" spans="2:8" ht="11.1" customHeight="1">
      <c r="B47" s="152"/>
      <c r="C47" s="36"/>
      <c r="D47" s="22"/>
      <c r="E47" s="22"/>
      <c r="F47" s="38"/>
      <c r="G47" s="17" t="str">
        <f t="shared" si="1"/>
        <v/>
      </c>
      <c r="H47" s="41"/>
    </row>
    <row r="48" spans="2:8" ht="14.25">
      <c r="B48" s="152" t="s">
        <v>2871</v>
      </c>
      <c r="C48" s="36" t="s">
        <v>2872</v>
      </c>
      <c r="D48" s="15" t="s">
        <v>381</v>
      </c>
      <c r="E48" s="22"/>
      <c r="F48" s="38"/>
      <c r="G48" s="17">
        <f t="shared" si="1"/>
        <v>0</v>
      </c>
      <c r="H48" s="41"/>
    </row>
    <row r="49" spans="2:8" ht="11.1" customHeight="1">
      <c r="B49" s="152"/>
      <c r="C49" s="36"/>
      <c r="D49" s="22"/>
      <c r="E49" s="22"/>
      <c r="F49" s="38"/>
      <c r="G49" s="17" t="str">
        <f t="shared" si="1"/>
        <v/>
      </c>
      <c r="H49" s="41"/>
    </row>
    <row r="50" spans="2:8">
      <c r="B50" s="153" t="s">
        <v>2873</v>
      </c>
      <c r="C50" s="36" t="s">
        <v>2874</v>
      </c>
      <c r="D50" s="22"/>
      <c r="E50" s="22"/>
      <c r="F50" s="48"/>
      <c r="G50" s="17" t="str">
        <f t="shared" si="1"/>
        <v/>
      </c>
      <c r="H50" s="41"/>
    </row>
    <row r="51" spans="2:8" ht="11.1" customHeight="1">
      <c r="B51" s="153"/>
      <c r="C51" s="36"/>
      <c r="D51" s="22"/>
      <c r="E51" s="22"/>
      <c r="F51" s="48"/>
      <c r="G51" s="17" t="str">
        <f t="shared" si="1"/>
        <v/>
      </c>
      <c r="H51" s="41"/>
    </row>
    <row r="52" spans="2:8">
      <c r="B52" s="153" t="s">
        <v>2875</v>
      </c>
      <c r="C52" s="36" t="s">
        <v>2876</v>
      </c>
      <c r="D52" s="65" t="s">
        <v>467</v>
      </c>
      <c r="E52" s="22"/>
      <c r="F52" s="48"/>
      <c r="G52" s="17">
        <f t="shared" si="1"/>
        <v>0</v>
      </c>
      <c r="H52" s="41"/>
    </row>
    <row r="53" spans="2:8" ht="11.1" customHeight="1">
      <c r="B53" s="153"/>
      <c r="C53" s="36"/>
      <c r="D53" s="65"/>
      <c r="E53" s="22"/>
      <c r="F53" s="48"/>
      <c r="G53" s="17" t="str">
        <f t="shared" si="1"/>
        <v/>
      </c>
      <c r="H53" s="41"/>
    </row>
    <row r="54" spans="2:8">
      <c r="B54" s="153" t="s">
        <v>2877</v>
      </c>
      <c r="C54" s="36" t="s">
        <v>2755</v>
      </c>
      <c r="D54" s="65" t="s">
        <v>467</v>
      </c>
      <c r="E54" s="22"/>
      <c r="F54" s="38"/>
      <c r="G54" s="17">
        <f t="shared" si="1"/>
        <v>0</v>
      </c>
      <c r="H54" s="41"/>
    </row>
    <row r="55" spans="2:8" ht="11.1" customHeight="1">
      <c r="B55" s="153"/>
      <c r="C55" s="36"/>
      <c r="D55" s="65"/>
      <c r="E55" s="22"/>
      <c r="F55" s="38"/>
      <c r="G55" s="17" t="str">
        <f t="shared" si="1"/>
        <v/>
      </c>
      <c r="H55" s="41"/>
    </row>
    <row r="56" spans="2:8">
      <c r="B56" s="153" t="s">
        <v>2878</v>
      </c>
      <c r="C56" s="36" t="s">
        <v>2879</v>
      </c>
      <c r="D56" s="65" t="s">
        <v>467</v>
      </c>
      <c r="E56" s="22"/>
      <c r="F56" s="38"/>
      <c r="G56" s="17">
        <f t="shared" si="1"/>
        <v>0</v>
      </c>
      <c r="H56" s="41"/>
    </row>
    <row r="57" spans="2:8" ht="11.1" customHeight="1">
      <c r="B57" s="153"/>
      <c r="C57" s="36"/>
      <c r="D57" s="65"/>
      <c r="E57" s="22"/>
      <c r="F57" s="38"/>
      <c r="G57" s="17" t="str">
        <f t="shared" si="1"/>
        <v/>
      </c>
      <c r="H57" s="41"/>
    </row>
    <row r="58" spans="2:8">
      <c r="B58" s="153" t="s">
        <v>2880</v>
      </c>
      <c r="C58" s="36" t="s">
        <v>2757</v>
      </c>
      <c r="D58" s="65" t="s">
        <v>467</v>
      </c>
      <c r="E58" s="22"/>
      <c r="F58" s="38"/>
      <c r="G58" s="17">
        <f t="shared" si="1"/>
        <v>0</v>
      </c>
      <c r="H58" s="41"/>
    </row>
    <row r="59" spans="2:8" ht="11.1" customHeight="1">
      <c r="B59" s="153"/>
      <c r="C59" s="36"/>
      <c r="D59" s="65"/>
      <c r="E59" s="22"/>
      <c r="F59" s="38"/>
      <c r="G59" s="17" t="str">
        <f t="shared" si="1"/>
        <v/>
      </c>
      <c r="H59" s="41"/>
    </row>
    <row r="60" spans="2:8" ht="14.25">
      <c r="B60" s="50" t="s">
        <v>2881</v>
      </c>
      <c r="C60" s="55" t="s">
        <v>2882</v>
      </c>
      <c r="D60" s="15" t="s">
        <v>381</v>
      </c>
      <c r="E60" s="22"/>
      <c r="F60" s="38"/>
      <c r="G60" s="17">
        <f t="shared" si="1"/>
        <v>0</v>
      </c>
      <c r="H60" s="41"/>
    </row>
    <row r="61" spans="2:8" ht="11.1" customHeight="1">
      <c r="B61" s="157"/>
      <c r="C61" s="36"/>
      <c r="D61" s="22"/>
      <c r="E61" s="22"/>
      <c r="F61" s="38"/>
      <c r="G61" s="17" t="str">
        <f t="shared" si="1"/>
        <v/>
      </c>
      <c r="H61" s="41"/>
    </row>
    <row r="62" spans="2:8">
      <c r="B62" s="50" t="s">
        <v>2883</v>
      </c>
      <c r="C62" s="55" t="s">
        <v>2884</v>
      </c>
      <c r="D62" s="22" t="s">
        <v>1068</v>
      </c>
      <c r="E62" s="37"/>
      <c r="F62" s="38"/>
      <c r="G62" s="17">
        <f t="shared" si="1"/>
        <v>0</v>
      </c>
    </row>
    <row r="63" spans="2:8" ht="11.1" customHeight="1">
      <c r="B63" s="157"/>
      <c r="C63" s="36"/>
      <c r="D63" s="22"/>
      <c r="E63" s="22"/>
      <c r="F63" s="38"/>
      <c r="G63" s="17" t="str">
        <f t="shared" si="1"/>
        <v/>
      </c>
      <c r="H63" s="41"/>
    </row>
    <row r="64" spans="2:8">
      <c r="B64" s="50" t="s">
        <v>2885</v>
      </c>
      <c r="C64" s="36" t="s">
        <v>2886</v>
      </c>
      <c r="D64" s="22" t="s">
        <v>109</v>
      </c>
      <c r="E64" s="37"/>
      <c r="F64" s="38"/>
      <c r="G64" s="17">
        <f t="shared" si="1"/>
        <v>0</v>
      </c>
      <c r="H64" s="49"/>
    </row>
    <row r="65" spans="2:8" ht="11.1" customHeight="1">
      <c r="B65" s="152"/>
      <c r="C65" s="58"/>
      <c r="D65" s="22"/>
      <c r="E65" s="37"/>
      <c r="F65" s="38"/>
      <c r="G65" s="17" t="str">
        <f t="shared" si="1"/>
        <v/>
      </c>
    </row>
    <row r="66" spans="2:8">
      <c r="B66" s="153" t="s">
        <v>2887</v>
      </c>
      <c r="C66" s="36" t="s">
        <v>2888</v>
      </c>
      <c r="D66" s="22"/>
      <c r="E66" s="22"/>
      <c r="F66" s="38"/>
      <c r="G66" s="17" t="str">
        <f t="shared" si="1"/>
        <v/>
      </c>
      <c r="H66" s="41"/>
    </row>
    <row r="67" spans="2:8" ht="11.1" customHeight="1">
      <c r="B67" s="152"/>
      <c r="D67" s="37"/>
      <c r="E67" s="22"/>
      <c r="F67" s="38"/>
      <c r="G67" s="17" t="str">
        <f t="shared" si="1"/>
        <v/>
      </c>
      <c r="H67" s="41"/>
    </row>
    <row r="68" spans="2:8">
      <c r="B68" s="153" t="s">
        <v>2889</v>
      </c>
      <c r="C68" s="36" t="s">
        <v>2890</v>
      </c>
      <c r="D68" s="65" t="s">
        <v>109</v>
      </c>
      <c r="E68" s="22"/>
      <c r="F68" s="38"/>
      <c r="G68" s="17">
        <f t="shared" si="1"/>
        <v>0</v>
      </c>
      <c r="H68" s="41"/>
    </row>
    <row r="69" spans="2:8" ht="11.1" customHeight="1">
      <c r="B69" s="152"/>
      <c r="D69" s="37"/>
      <c r="E69" s="22"/>
      <c r="F69" s="38"/>
      <c r="G69" s="17" t="str">
        <f t="shared" si="1"/>
        <v/>
      </c>
      <c r="H69" s="41"/>
    </row>
    <row r="70" spans="2:8">
      <c r="B70" s="153" t="s">
        <v>2891</v>
      </c>
      <c r="C70" s="36" t="s">
        <v>2781</v>
      </c>
      <c r="D70" s="65" t="s">
        <v>335</v>
      </c>
      <c r="E70" s="22"/>
      <c r="F70" s="38"/>
      <c r="G70" s="17">
        <f t="shared" si="1"/>
        <v>0</v>
      </c>
      <c r="H70" s="41"/>
    </row>
    <row r="71" spans="2:8" ht="11.1" customHeight="1">
      <c r="B71" s="152"/>
      <c r="D71" s="37"/>
      <c r="E71" s="22"/>
      <c r="F71" s="38"/>
      <c r="G71" s="17" t="str">
        <f t="shared" si="1"/>
        <v/>
      </c>
      <c r="H71" s="41"/>
    </row>
    <row r="72" spans="2:8">
      <c r="B72" s="153" t="s">
        <v>2892</v>
      </c>
      <c r="C72" s="36" t="s">
        <v>2783</v>
      </c>
      <c r="D72" s="65" t="s">
        <v>109</v>
      </c>
      <c r="E72" s="22"/>
      <c r="F72" s="38"/>
      <c r="G72" s="17">
        <f t="shared" si="1"/>
        <v>0</v>
      </c>
      <c r="H72" s="41"/>
    </row>
    <row r="73" spans="2:8" ht="11.1" customHeight="1">
      <c r="B73" s="152"/>
      <c r="D73" s="37"/>
      <c r="E73" s="22"/>
      <c r="F73" s="38"/>
      <c r="G73" s="17" t="str">
        <f t="shared" ref="G73:G78" si="2">IF(D73="","",E73*F73)</f>
        <v/>
      </c>
      <c r="H73" s="41"/>
    </row>
    <row r="74" spans="2:8" ht="11.1" customHeight="1">
      <c r="B74" s="153" t="s">
        <v>2893</v>
      </c>
      <c r="C74" s="36" t="s">
        <v>2894</v>
      </c>
      <c r="D74" s="65" t="s">
        <v>335</v>
      </c>
      <c r="E74" s="22"/>
      <c r="F74" s="38"/>
      <c r="G74" s="17">
        <f t="shared" si="2"/>
        <v>0</v>
      </c>
      <c r="H74" s="41"/>
    </row>
    <row r="75" spans="2:8" ht="11.1" customHeight="1">
      <c r="B75" s="153"/>
      <c r="C75" s="36"/>
      <c r="D75" s="65"/>
      <c r="E75" s="22"/>
      <c r="F75" s="38"/>
      <c r="G75" s="17" t="str">
        <f t="shared" si="2"/>
        <v/>
      </c>
      <c r="H75" s="41"/>
    </row>
    <row r="76" spans="2:8" ht="11.1" customHeight="1">
      <c r="B76" s="153"/>
      <c r="C76" s="36"/>
      <c r="D76" s="65"/>
      <c r="E76" s="22"/>
      <c r="F76" s="38"/>
      <c r="G76" s="17" t="str">
        <f t="shared" si="2"/>
        <v/>
      </c>
      <c r="H76" s="41"/>
    </row>
    <row r="77" spans="2:8" ht="11.1" customHeight="1">
      <c r="B77" s="153"/>
      <c r="C77" s="36"/>
      <c r="D77" s="65"/>
      <c r="E77" s="22"/>
      <c r="F77" s="38"/>
      <c r="G77" s="17" t="str">
        <f t="shared" si="2"/>
        <v/>
      </c>
      <c r="H77" s="41"/>
    </row>
    <row r="78" spans="2:8">
      <c r="B78" s="153"/>
      <c r="C78" s="36"/>
      <c r="D78" s="65"/>
      <c r="E78" s="22"/>
      <c r="F78" s="38"/>
      <c r="G78" s="17" t="str">
        <f t="shared" si="2"/>
        <v/>
      </c>
      <c r="H78" s="41"/>
    </row>
    <row r="79" spans="2:8" s="28" customFormat="1" ht="24.75" customHeight="1">
      <c r="B79" s="90" t="str">
        <f>$B$10</f>
        <v>C12.4</v>
      </c>
      <c r="C79" s="30" t="s">
        <v>94</v>
      </c>
      <c r="D79" s="31"/>
      <c r="E79" s="32"/>
      <c r="F79" s="31"/>
      <c r="G79" s="33">
        <f>SUM(G9:G78)</f>
        <v>0</v>
      </c>
      <c r="H79"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2">
    <tabColor rgb="FFFFFF00"/>
  </sheetPr>
  <dimension ref="B1:H74"/>
  <sheetViews>
    <sheetView view="pageBreakPreview" zoomScaleNormal="125" zoomScaleSheetLayoutView="100" zoomScalePageLayoutView="125" workbookViewId="0">
      <selection activeCell="C10" sqref="C10"/>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 xml:space="preserve">CHAPTER C12.5 </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76"/>
      <c r="C9" s="36"/>
      <c r="D9" s="86"/>
      <c r="E9" s="15"/>
      <c r="F9" s="16"/>
      <c r="G9" s="17" t="str">
        <f t="shared" ref="G9:G40" si="0">IF(D9="","",E9*F9)</f>
        <v/>
      </c>
      <c r="H9" s="18"/>
    </row>
    <row r="10" spans="2:8">
      <c r="B10" s="158" t="s">
        <v>2895</v>
      </c>
      <c r="C10" s="84" t="s">
        <v>2896</v>
      </c>
      <c r="D10" s="15"/>
      <c r="E10" s="15"/>
      <c r="F10" s="16"/>
      <c r="G10" s="17" t="str">
        <f t="shared" si="0"/>
        <v/>
      </c>
      <c r="H10" s="18"/>
    </row>
    <row r="11" spans="2:8">
      <c r="B11" s="152"/>
      <c r="D11" s="22"/>
      <c r="E11" s="22"/>
      <c r="F11" s="40"/>
      <c r="G11" s="17" t="str">
        <f t="shared" si="0"/>
        <v/>
      </c>
      <c r="H11" s="41"/>
    </row>
    <row r="12" spans="2:8">
      <c r="B12" s="153" t="s">
        <v>2897</v>
      </c>
      <c r="C12" s="35" t="s">
        <v>2898</v>
      </c>
      <c r="D12" s="22" t="s">
        <v>1036</v>
      </c>
      <c r="E12" s="22"/>
      <c r="F12" s="40"/>
      <c r="G12" s="17">
        <f t="shared" si="0"/>
        <v>0</v>
      </c>
      <c r="H12" s="41"/>
    </row>
    <row r="13" spans="2:8">
      <c r="B13" s="152"/>
      <c r="D13" s="22"/>
      <c r="E13" s="22"/>
      <c r="F13" s="40"/>
      <c r="G13" s="17" t="str">
        <f t="shared" si="0"/>
        <v/>
      </c>
      <c r="H13" s="41"/>
    </row>
    <row r="14" spans="2:8" ht="14.25">
      <c r="B14" s="153" t="s">
        <v>2899</v>
      </c>
      <c r="C14" s="36" t="s">
        <v>2900</v>
      </c>
      <c r="D14" s="37" t="s">
        <v>93</v>
      </c>
      <c r="E14" s="22"/>
      <c r="F14" s="40"/>
      <c r="G14" s="17">
        <f t="shared" si="0"/>
        <v>0</v>
      </c>
      <c r="H14" s="41"/>
    </row>
    <row r="15" spans="2:8">
      <c r="B15" s="152"/>
      <c r="C15" s="58"/>
      <c r="D15" s="22"/>
      <c r="E15" s="23"/>
      <c r="F15" s="24"/>
      <c r="G15" s="17" t="str">
        <f t="shared" si="0"/>
        <v/>
      </c>
      <c r="H15" s="42"/>
    </row>
    <row r="16" spans="2:8" ht="26.1" customHeight="1">
      <c r="B16" s="153" t="s">
        <v>2901</v>
      </c>
      <c r="C16" s="36" t="s">
        <v>2902</v>
      </c>
      <c r="D16" s="22"/>
      <c r="E16" s="23"/>
      <c r="F16" s="24"/>
      <c r="G16" s="17" t="str">
        <f t="shared" si="0"/>
        <v/>
      </c>
      <c r="H16" s="42"/>
    </row>
    <row r="17" spans="2:8">
      <c r="B17" s="152"/>
      <c r="D17" s="37"/>
      <c r="E17" s="23"/>
      <c r="F17" s="24"/>
      <c r="G17" s="17" t="str">
        <f t="shared" si="0"/>
        <v/>
      </c>
      <c r="H17" s="42"/>
    </row>
    <row r="18" spans="2:8" ht="14.25">
      <c r="B18" s="153" t="s">
        <v>2903</v>
      </c>
      <c r="C18" s="36" t="s">
        <v>2904</v>
      </c>
      <c r="D18" s="37" t="s">
        <v>93</v>
      </c>
      <c r="E18" s="23"/>
      <c r="F18" s="40"/>
      <c r="G18" s="17">
        <f t="shared" si="0"/>
        <v>0</v>
      </c>
      <c r="H18" s="41"/>
    </row>
    <row r="19" spans="2:8">
      <c r="B19" s="152"/>
      <c r="D19" s="37"/>
      <c r="E19" s="23"/>
      <c r="F19" s="43"/>
      <c r="G19" s="17" t="str">
        <f t="shared" si="0"/>
        <v/>
      </c>
      <c r="H19" s="41"/>
    </row>
    <row r="20" spans="2:8">
      <c r="B20" s="153" t="s">
        <v>2905</v>
      </c>
      <c r="C20" s="36" t="s">
        <v>2906</v>
      </c>
      <c r="D20" s="65" t="s">
        <v>467</v>
      </c>
      <c r="E20" s="23"/>
      <c r="F20" s="40"/>
      <c r="G20" s="17">
        <f t="shared" si="0"/>
        <v>0</v>
      </c>
      <c r="H20" s="44"/>
    </row>
    <row r="21" spans="2:8">
      <c r="B21" s="152"/>
      <c r="D21" s="37"/>
      <c r="E21" s="23"/>
      <c r="F21" s="45"/>
      <c r="G21" s="17" t="str">
        <f t="shared" si="0"/>
        <v/>
      </c>
    </row>
    <row r="22" spans="2:8" ht="26.1" customHeight="1">
      <c r="B22" s="153" t="s">
        <v>2907</v>
      </c>
      <c r="C22" s="36" t="s">
        <v>2908</v>
      </c>
      <c r="D22" s="37" t="s">
        <v>93</v>
      </c>
      <c r="E22" s="23"/>
      <c r="F22" s="45"/>
      <c r="G22" s="17">
        <f t="shared" si="0"/>
        <v>0</v>
      </c>
    </row>
    <row r="23" spans="2:8">
      <c r="B23" s="152"/>
      <c r="C23" s="36"/>
      <c r="D23" s="22"/>
      <c r="E23" s="23"/>
      <c r="F23" s="38"/>
      <c r="G23" s="17" t="str">
        <f t="shared" si="0"/>
        <v/>
      </c>
    </row>
    <row r="24" spans="2:8">
      <c r="B24" s="153" t="s">
        <v>2909</v>
      </c>
      <c r="C24" s="36" t="s">
        <v>2910</v>
      </c>
      <c r="D24" s="37"/>
      <c r="E24" s="23"/>
      <c r="F24" s="45"/>
      <c r="G24" s="17" t="str">
        <f t="shared" si="0"/>
        <v/>
      </c>
    </row>
    <row r="25" spans="2:8">
      <c r="B25" s="152"/>
      <c r="D25" s="37"/>
      <c r="E25" s="23"/>
      <c r="F25" s="43"/>
      <c r="G25" s="17" t="str">
        <f t="shared" si="0"/>
        <v/>
      </c>
    </row>
    <row r="26" spans="2:8" ht="14.25">
      <c r="B26" s="153" t="s">
        <v>2911</v>
      </c>
      <c r="C26" s="36" t="s">
        <v>2912</v>
      </c>
      <c r="D26" s="37" t="s">
        <v>93</v>
      </c>
      <c r="E26" s="23"/>
      <c r="F26" s="45"/>
      <c r="G26" s="17">
        <f t="shared" si="0"/>
        <v>0</v>
      </c>
    </row>
    <row r="27" spans="2:8">
      <c r="B27" s="152"/>
      <c r="D27" s="37"/>
      <c r="E27" s="23"/>
      <c r="F27" s="40"/>
      <c r="G27" s="17" t="str">
        <f t="shared" si="0"/>
        <v/>
      </c>
      <c r="H27" s="41"/>
    </row>
    <row r="28" spans="2:8" ht="29.1" customHeight="1">
      <c r="B28" s="153" t="s">
        <v>2913</v>
      </c>
      <c r="C28" s="58" t="s">
        <v>2914</v>
      </c>
      <c r="D28" s="37" t="s">
        <v>93</v>
      </c>
      <c r="E28" s="23"/>
      <c r="F28" s="40"/>
      <c r="G28" s="17">
        <f t="shared" si="0"/>
        <v>0</v>
      </c>
      <c r="H28" s="41"/>
    </row>
    <row r="29" spans="2:8">
      <c r="B29" s="152"/>
      <c r="D29" s="37"/>
      <c r="E29" s="23"/>
      <c r="F29" s="38"/>
      <c r="G29" s="17" t="str">
        <f t="shared" si="0"/>
        <v/>
      </c>
      <c r="H29" s="42"/>
    </row>
    <row r="30" spans="2:8" ht="14.25">
      <c r="B30" s="153" t="s">
        <v>2915</v>
      </c>
      <c r="C30" s="36" t="s">
        <v>2916</v>
      </c>
      <c r="D30" s="37" t="s">
        <v>93</v>
      </c>
      <c r="E30" s="26"/>
      <c r="F30" s="27"/>
      <c r="G30" s="17">
        <f t="shared" si="0"/>
        <v>0</v>
      </c>
      <c r="H30" s="18"/>
    </row>
    <row r="31" spans="2:8" s="36" customFormat="1">
      <c r="B31" s="153"/>
      <c r="D31" s="65"/>
      <c r="E31" s="26"/>
      <c r="F31" s="27"/>
      <c r="G31" s="17" t="str">
        <f t="shared" si="0"/>
        <v/>
      </c>
      <c r="H31" s="18"/>
    </row>
    <row r="32" spans="2:8" ht="14.25">
      <c r="B32" s="153" t="s">
        <v>2917</v>
      </c>
      <c r="C32" s="36" t="s">
        <v>2918</v>
      </c>
      <c r="D32" s="37" t="s">
        <v>93</v>
      </c>
      <c r="E32" s="23"/>
      <c r="F32" s="38"/>
      <c r="G32" s="17">
        <f t="shared" si="0"/>
        <v>0</v>
      </c>
      <c r="H32" s="42"/>
    </row>
    <row r="33" spans="2:8">
      <c r="B33" s="152"/>
      <c r="D33" s="37"/>
      <c r="E33" s="23"/>
      <c r="F33" s="38"/>
      <c r="G33" s="17" t="str">
        <f t="shared" si="0"/>
        <v/>
      </c>
      <c r="H33" s="42"/>
    </row>
    <row r="34" spans="2:8" ht="14.25">
      <c r="B34" s="153" t="s">
        <v>2919</v>
      </c>
      <c r="C34" s="36" t="s">
        <v>2920</v>
      </c>
      <c r="D34" s="22" t="s">
        <v>2786</v>
      </c>
      <c r="E34" s="23"/>
      <c r="F34" s="47"/>
      <c r="G34" s="17">
        <f t="shared" si="0"/>
        <v>0</v>
      </c>
      <c r="H34" s="41"/>
    </row>
    <row r="35" spans="2:8">
      <c r="B35" s="152"/>
      <c r="C35" s="36"/>
      <c r="D35" s="22"/>
      <c r="E35" s="23"/>
      <c r="F35" s="47"/>
      <c r="G35" s="17" t="str">
        <f t="shared" si="0"/>
        <v/>
      </c>
      <c r="H35" s="41"/>
    </row>
    <row r="36" spans="2:8">
      <c r="B36" s="153" t="s">
        <v>2921</v>
      </c>
      <c r="C36" s="35" t="s">
        <v>2922</v>
      </c>
      <c r="D36" s="22" t="s">
        <v>335</v>
      </c>
      <c r="E36" s="23"/>
      <c r="F36" s="43"/>
      <c r="G36" s="17">
        <f t="shared" si="0"/>
        <v>0</v>
      </c>
      <c r="H36" s="41"/>
    </row>
    <row r="37" spans="2:8">
      <c r="B37" s="152"/>
      <c r="D37" s="37"/>
      <c r="E37" s="23"/>
      <c r="F37" s="43"/>
      <c r="G37" s="17" t="str">
        <f t="shared" si="0"/>
        <v/>
      </c>
      <c r="H37" s="41"/>
    </row>
    <row r="38" spans="2:8">
      <c r="B38" s="153" t="s">
        <v>2923</v>
      </c>
      <c r="C38" s="35" t="s">
        <v>2924</v>
      </c>
      <c r="D38" s="65"/>
      <c r="E38" s="22"/>
      <c r="F38" s="40"/>
      <c r="G38" s="17" t="str">
        <f t="shared" si="0"/>
        <v/>
      </c>
      <c r="H38" s="41"/>
    </row>
    <row r="39" spans="2:8">
      <c r="B39" s="152"/>
      <c r="D39" s="37"/>
      <c r="E39" s="22"/>
      <c r="F39" s="40"/>
      <c r="G39" s="17" t="str">
        <f t="shared" si="0"/>
        <v/>
      </c>
      <c r="H39" s="41"/>
    </row>
    <row r="40" spans="2:8" ht="24.6" customHeight="1">
      <c r="B40" s="153" t="s">
        <v>2925</v>
      </c>
      <c r="C40" s="55" t="s">
        <v>2926</v>
      </c>
      <c r="D40" s="65" t="s">
        <v>109</v>
      </c>
      <c r="E40" s="22"/>
      <c r="F40" s="38"/>
      <c r="G40" s="17">
        <f t="shared" si="0"/>
        <v>0</v>
      </c>
      <c r="H40" s="41"/>
    </row>
    <row r="41" spans="2:8">
      <c r="B41" s="152"/>
      <c r="D41" s="37"/>
      <c r="E41" s="22"/>
      <c r="F41" s="38"/>
      <c r="G41" s="17" t="str">
        <f t="shared" ref="G41:G72" si="1">IF(D41="","",E41*F41)</f>
        <v/>
      </c>
      <c r="H41" s="41"/>
    </row>
    <row r="42" spans="2:8" ht="15.95" customHeight="1">
      <c r="B42" s="153" t="s">
        <v>2927</v>
      </c>
      <c r="C42" s="177" t="s">
        <v>2928</v>
      </c>
      <c r="D42" s="15" t="s">
        <v>335</v>
      </c>
      <c r="E42" s="22"/>
      <c r="F42" s="38"/>
      <c r="G42" s="17">
        <f t="shared" si="1"/>
        <v>0</v>
      </c>
      <c r="H42" s="41"/>
    </row>
    <row r="43" spans="2:8">
      <c r="B43" s="152"/>
      <c r="D43" s="37"/>
      <c r="E43" s="22"/>
      <c r="F43" s="38"/>
      <c r="G43" s="17" t="str">
        <f t="shared" si="1"/>
        <v/>
      </c>
      <c r="H43" s="41"/>
    </row>
    <row r="44" spans="2:8">
      <c r="B44" s="152" t="s">
        <v>2929</v>
      </c>
      <c r="C44" s="35" t="s">
        <v>2930</v>
      </c>
      <c r="D44" s="65" t="s">
        <v>335</v>
      </c>
      <c r="E44" s="22"/>
      <c r="F44" s="38"/>
      <c r="G44" s="17">
        <f t="shared" si="1"/>
        <v>0</v>
      </c>
      <c r="H44" s="41"/>
    </row>
    <row r="45" spans="2:8">
      <c r="B45" s="152"/>
      <c r="C45" s="36"/>
      <c r="D45" s="22"/>
      <c r="E45" s="22"/>
      <c r="F45" s="38"/>
      <c r="G45" s="17" t="str">
        <f t="shared" si="1"/>
        <v/>
      </c>
      <c r="H45" s="41"/>
    </row>
    <row r="46" spans="2:8">
      <c r="B46" s="152" t="s">
        <v>2931</v>
      </c>
      <c r="C46" s="35" t="s">
        <v>2932</v>
      </c>
      <c r="D46" s="37" t="s">
        <v>335</v>
      </c>
      <c r="E46" s="22"/>
      <c r="F46" s="38"/>
      <c r="G46" s="17">
        <f t="shared" si="1"/>
        <v>0</v>
      </c>
      <c r="H46" s="41"/>
    </row>
    <row r="47" spans="2:8">
      <c r="B47" s="152"/>
      <c r="C47" s="35"/>
      <c r="D47" s="37"/>
      <c r="E47" s="22"/>
      <c r="F47" s="38"/>
      <c r="G47" s="17" t="str">
        <f t="shared" si="1"/>
        <v/>
      </c>
      <c r="H47" s="41"/>
    </row>
    <row r="48" spans="2:8">
      <c r="B48" s="152"/>
      <c r="C48" s="35"/>
      <c r="D48" s="37"/>
      <c r="E48" s="22"/>
      <c r="F48" s="38"/>
      <c r="G48" s="17" t="str">
        <f t="shared" si="1"/>
        <v/>
      </c>
      <c r="H48" s="41"/>
    </row>
    <row r="49" spans="2:8">
      <c r="B49" s="152"/>
      <c r="C49" s="35"/>
      <c r="D49" s="37"/>
      <c r="E49" s="22"/>
      <c r="F49" s="38"/>
      <c r="G49" s="17" t="str">
        <f t="shared" si="1"/>
        <v/>
      </c>
      <c r="H49" s="41"/>
    </row>
    <row r="50" spans="2:8">
      <c r="B50" s="152"/>
      <c r="C50" s="35"/>
      <c r="D50" s="37"/>
      <c r="E50" s="22"/>
      <c r="F50" s="38"/>
      <c r="G50" s="17" t="str">
        <f t="shared" si="1"/>
        <v/>
      </c>
      <c r="H50" s="41"/>
    </row>
    <row r="51" spans="2:8">
      <c r="B51" s="152"/>
      <c r="C51" s="35"/>
      <c r="D51" s="37"/>
      <c r="E51" s="22"/>
      <c r="F51" s="38"/>
      <c r="G51" s="17" t="str">
        <f t="shared" si="1"/>
        <v/>
      </c>
      <c r="H51" s="41"/>
    </row>
    <row r="52" spans="2:8">
      <c r="B52" s="152"/>
      <c r="C52" s="35"/>
      <c r="D52" s="37"/>
      <c r="E52" s="22"/>
      <c r="F52" s="38"/>
      <c r="G52" s="17" t="str">
        <f t="shared" si="1"/>
        <v/>
      </c>
      <c r="H52" s="41"/>
    </row>
    <row r="53" spans="2:8">
      <c r="B53" s="152"/>
      <c r="C53" s="35"/>
      <c r="D53" s="37"/>
      <c r="E53" s="22"/>
      <c r="F53" s="38"/>
      <c r="G53" s="17" t="str">
        <f t="shared" si="1"/>
        <v/>
      </c>
      <c r="H53" s="41"/>
    </row>
    <row r="54" spans="2:8">
      <c r="B54" s="152"/>
      <c r="C54" s="35"/>
      <c r="D54" s="37"/>
      <c r="E54" s="22"/>
      <c r="F54" s="38"/>
      <c r="G54" s="17" t="str">
        <f t="shared" si="1"/>
        <v/>
      </c>
      <c r="H54" s="41"/>
    </row>
    <row r="55" spans="2:8">
      <c r="B55" s="152"/>
      <c r="C55" s="35"/>
      <c r="D55" s="37"/>
      <c r="E55" s="22"/>
      <c r="F55" s="38"/>
      <c r="G55" s="17" t="str">
        <f t="shared" si="1"/>
        <v/>
      </c>
      <c r="H55" s="41"/>
    </row>
    <row r="56" spans="2:8">
      <c r="B56" s="152"/>
      <c r="C56" s="35"/>
      <c r="D56" s="37"/>
      <c r="E56" s="22"/>
      <c r="F56" s="38"/>
      <c r="G56" s="17" t="str">
        <f t="shared" si="1"/>
        <v/>
      </c>
      <c r="H56" s="41"/>
    </row>
    <row r="57" spans="2:8">
      <c r="B57" s="152"/>
      <c r="C57" s="35"/>
      <c r="D57" s="37"/>
      <c r="E57" s="22"/>
      <c r="F57" s="38"/>
      <c r="G57" s="17" t="str">
        <f t="shared" si="1"/>
        <v/>
      </c>
      <c r="H57" s="41"/>
    </row>
    <row r="58" spans="2:8">
      <c r="B58" s="152"/>
      <c r="C58" s="35"/>
      <c r="D58" s="37"/>
      <c r="E58" s="22"/>
      <c r="F58" s="38"/>
      <c r="G58" s="17" t="str">
        <f t="shared" si="1"/>
        <v/>
      </c>
      <c r="H58" s="41"/>
    </row>
    <row r="59" spans="2:8">
      <c r="B59" s="152"/>
      <c r="C59" s="35"/>
      <c r="D59" s="37"/>
      <c r="E59" s="22"/>
      <c r="F59" s="38"/>
      <c r="G59" s="17" t="str">
        <f t="shared" si="1"/>
        <v/>
      </c>
      <c r="H59" s="41"/>
    </row>
    <row r="60" spans="2:8">
      <c r="B60" s="152"/>
      <c r="C60" s="35"/>
      <c r="D60" s="37"/>
      <c r="E60" s="22"/>
      <c r="F60" s="38"/>
      <c r="G60" s="17" t="str">
        <f t="shared" si="1"/>
        <v/>
      </c>
      <c r="H60" s="41"/>
    </row>
    <row r="61" spans="2:8">
      <c r="B61" s="152"/>
      <c r="C61" s="35"/>
      <c r="D61" s="37"/>
      <c r="E61" s="22"/>
      <c r="F61" s="38"/>
      <c r="G61" s="17" t="str">
        <f t="shared" si="1"/>
        <v/>
      </c>
      <c r="H61" s="41"/>
    </row>
    <row r="62" spans="2:8">
      <c r="B62" s="152"/>
      <c r="C62" s="35"/>
      <c r="D62" s="37"/>
      <c r="E62" s="22"/>
      <c r="F62" s="38"/>
      <c r="G62" s="17" t="str">
        <f t="shared" si="1"/>
        <v/>
      </c>
      <c r="H62" s="41"/>
    </row>
    <row r="63" spans="2:8">
      <c r="B63" s="152"/>
      <c r="C63" s="35"/>
      <c r="D63" s="37"/>
      <c r="E63" s="22"/>
      <c r="F63" s="38"/>
      <c r="G63" s="17" t="str">
        <f t="shared" si="1"/>
        <v/>
      </c>
      <c r="H63" s="41"/>
    </row>
    <row r="64" spans="2:8">
      <c r="B64" s="152"/>
      <c r="C64" s="35"/>
      <c r="D64" s="37"/>
      <c r="E64" s="22"/>
      <c r="F64" s="38"/>
      <c r="G64" s="17" t="str">
        <f t="shared" si="1"/>
        <v/>
      </c>
      <c r="H64" s="41"/>
    </row>
    <row r="65" spans="2:8">
      <c r="B65" s="152"/>
      <c r="C65" s="35"/>
      <c r="D65" s="37"/>
      <c r="E65" s="22"/>
      <c r="F65" s="38"/>
      <c r="G65" s="17" t="str">
        <f t="shared" si="1"/>
        <v/>
      </c>
      <c r="H65" s="41"/>
    </row>
    <row r="66" spans="2:8">
      <c r="B66" s="152"/>
      <c r="C66" s="35"/>
      <c r="D66" s="37"/>
      <c r="E66" s="22"/>
      <c r="F66" s="38"/>
      <c r="G66" s="17" t="str">
        <f t="shared" si="1"/>
        <v/>
      </c>
      <c r="H66" s="41"/>
    </row>
    <row r="67" spans="2:8">
      <c r="B67" s="152"/>
      <c r="C67" s="35"/>
      <c r="D67" s="37"/>
      <c r="E67" s="22"/>
      <c r="F67" s="38"/>
      <c r="G67" s="17" t="str">
        <f t="shared" si="1"/>
        <v/>
      </c>
      <c r="H67" s="41"/>
    </row>
    <row r="68" spans="2:8">
      <c r="B68" s="152"/>
      <c r="C68" s="35"/>
      <c r="D68" s="37"/>
      <c r="E68" s="22"/>
      <c r="F68" s="38"/>
      <c r="G68" s="17" t="str">
        <f t="shared" si="1"/>
        <v/>
      </c>
      <c r="H68" s="41"/>
    </row>
    <row r="69" spans="2:8">
      <c r="B69" s="152"/>
      <c r="C69" s="35"/>
      <c r="D69" s="37"/>
      <c r="E69" s="22"/>
      <c r="F69" s="38"/>
      <c r="G69" s="17" t="str">
        <f t="shared" si="1"/>
        <v/>
      </c>
      <c r="H69" s="41"/>
    </row>
    <row r="70" spans="2:8">
      <c r="B70" s="152"/>
      <c r="C70" s="35"/>
      <c r="D70" s="37"/>
      <c r="E70" s="22"/>
      <c r="F70" s="38"/>
      <c r="G70" s="17" t="str">
        <f t="shared" si="1"/>
        <v/>
      </c>
      <c r="H70" s="41"/>
    </row>
    <row r="71" spans="2:8">
      <c r="B71" s="152"/>
      <c r="C71" s="35"/>
      <c r="D71" s="37"/>
      <c r="E71" s="22"/>
      <c r="F71" s="38"/>
      <c r="G71" s="17" t="str">
        <f t="shared" si="1"/>
        <v/>
      </c>
      <c r="H71" s="41"/>
    </row>
    <row r="72" spans="2:8">
      <c r="B72" s="152"/>
      <c r="C72" s="35"/>
      <c r="D72" s="37"/>
      <c r="E72" s="22"/>
      <c r="F72" s="38"/>
      <c r="G72" s="17" t="str">
        <f t="shared" si="1"/>
        <v/>
      </c>
      <c r="H72" s="41"/>
    </row>
    <row r="73" spans="2:8">
      <c r="B73" s="152"/>
      <c r="C73" s="35"/>
      <c r="D73" s="37"/>
      <c r="E73" s="22"/>
      <c r="F73" s="38"/>
      <c r="G73" s="17" t="str">
        <f>IF(D73="","",E73*F73)</f>
        <v/>
      </c>
      <c r="H73" s="41"/>
    </row>
    <row r="74" spans="2:8" s="28" customFormat="1" ht="24.75" customHeight="1">
      <c r="B74" s="90" t="str">
        <f>$B$10</f>
        <v xml:space="preserve">C12.5 </v>
      </c>
      <c r="C74" s="30" t="s">
        <v>94</v>
      </c>
      <c r="D74" s="31"/>
      <c r="E74" s="32"/>
      <c r="F74" s="31"/>
      <c r="G74" s="33">
        <f>SUM(G9:G73)</f>
        <v>0</v>
      </c>
      <c r="H74"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tabColor rgb="FFFFFF00"/>
  </sheetPr>
  <dimension ref="B1:H145"/>
  <sheetViews>
    <sheetView view="pageBreakPreview" topLeftCell="A109" zoomScaleNormal="125" zoomScaleSheetLayoutView="100" zoomScalePageLayoutView="125" workbookViewId="0">
      <selection activeCell="E8"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C12.6</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85"/>
      <c r="C9" s="84"/>
      <c r="D9" s="15"/>
      <c r="E9" s="15"/>
      <c r="F9" s="16"/>
      <c r="G9" s="17" t="str">
        <f t="shared" ref="G9:G40" si="0">IF(D9="","",E9*F9)</f>
        <v/>
      </c>
      <c r="H9" s="18"/>
    </row>
    <row r="10" spans="2:8">
      <c r="B10" s="158" t="s">
        <v>2933</v>
      </c>
      <c r="C10" s="84" t="s">
        <v>2934</v>
      </c>
      <c r="D10" s="15"/>
      <c r="E10" s="15"/>
      <c r="F10" s="16"/>
      <c r="G10" s="17" t="str">
        <f t="shared" si="0"/>
        <v/>
      </c>
      <c r="H10" s="18"/>
    </row>
    <row r="11" spans="2:8">
      <c r="B11" s="152"/>
      <c r="D11" s="22"/>
      <c r="E11" s="22"/>
      <c r="F11" s="40"/>
      <c r="G11" s="17" t="str">
        <f t="shared" si="0"/>
        <v/>
      </c>
      <c r="H11" s="41"/>
    </row>
    <row r="12" spans="2:8">
      <c r="B12" s="153" t="s">
        <v>2935</v>
      </c>
      <c r="C12" s="36" t="s">
        <v>2936</v>
      </c>
      <c r="D12" s="37"/>
      <c r="E12" s="22"/>
      <c r="F12" s="40"/>
      <c r="G12" s="17" t="str">
        <f t="shared" si="0"/>
        <v/>
      </c>
      <c r="H12" s="41"/>
    </row>
    <row r="13" spans="2:8">
      <c r="B13" s="153"/>
      <c r="C13" s="36"/>
      <c r="D13" s="37"/>
      <c r="E13" s="22"/>
      <c r="F13" s="40"/>
      <c r="G13" s="17" t="str">
        <f t="shared" si="0"/>
        <v/>
      </c>
      <c r="H13" s="41"/>
    </row>
    <row r="14" spans="2:8">
      <c r="B14" s="153" t="s">
        <v>2937</v>
      </c>
      <c r="C14" s="36" t="s">
        <v>2938</v>
      </c>
      <c r="D14" s="22" t="s">
        <v>69</v>
      </c>
      <c r="E14" s="22"/>
      <c r="F14" s="40"/>
      <c r="G14" s="17">
        <f t="shared" si="0"/>
        <v>0</v>
      </c>
      <c r="H14" s="41"/>
    </row>
    <row r="15" spans="2:8">
      <c r="B15" s="153"/>
      <c r="C15" s="36"/>
      <c r="D15" s="22"/>
      <c r="E15" s="22"/>
      <c r="F15" s="40"/>
      <c r="G15" s="17" t="str">
        <f t="shared" si="0"/>
        <v/>
      </c>
      <c r="H15" s="41"/>
    </row>
    <row r="16" spans="2:8">
      <c r="B16" s="153" t="s">
        <v>2939</v>
      </c>
      <c r="C16" s="36" t="s">
        <v>2940</v>
      </c>
      <c r="D16" s="22" t="s">
        <v>69</v>
      </c>
      <c r="E16" s="22"/>
      <c r="F16" s="40"/>
      <c r="G16" s="17">
        <f t="shared" si="0"/>
        <v>0</v>
      </c>
      <c r="H16" s="41"/>
    </row>
    <row r="17" spans="2:8">
      <c r="B17" s="153"/>
      <c r="C17" s="36"/>
      <c r="D17" s="22"/>
      <c r="E17" s="22"/>
      <c r="F17" s="40"/>
      <c r="G17" s="17" t="str">
        <f t="shared" si="0"/>
        <v/>
      </c>
      <c r="H17" s="41"/>
    </row>
    <row r="18" spans="2:8">
      <c r="B18" s="153" t="s">
        <v>2941</v>
      </c>
      <c r="C18" s="36" t="s">
        <v>2942</v>
      </c>
      <c r="D18" s="22" t="s">
        <v>69</v>
      </c>
      <c r="E18" s="23"/>
      <c r="F18" s="24"/>
      <c r="G18" s="17">
        <f t="shared" si="0"/>
        <v>0</v>
      </c>
      <c r="H18" s="42"/>
    </row>
    <row r="19" spans="2:8">
      <c r="B19" s="153"/>
      <c r="C19" s="36"/>
      <c r="D19" s="22"/>
      <c r="E19" s="23"/>
      <c r="F19" s="24"/>
      <c r="G19" s="17" t="str">
        <f t="shared" si="0"/>
        <v/>
      </c>
      <c r="H19" s="42"/>
    </row>
    <row r="20" spans="2:8" ht="14.25">
      <c r="B20" s="152" t="s">
        <v>2943</v>
      </c>
      <c r="C20" s="36" t="s">
        <v>2944</v>
      </c>
      <c r="D20" s="22" t="s">
        <v>381</v>
      </c>
      <c r="E20" s="23"/>
      <c r="F20" s="24"/>
      <c r="G20" s="17">
        <f t="shared" si="0"/>
        <v>0</v>
      </c>
      <c r="H20" s="42"/>
    </row>
    <row r="21" spans="2:8">
      <c r="B21" s="157"/>
      <c r="C21" s="36"/>
      <c r="D21" s="37"/>
      <c r="E21" s="23"/>
      <c r="F21" s="40"/>
      <c r="G21" s="17" t="str">
        <f t="shared" si="0"/>
        <v/>
      </c>
      <c r="H21" s="41"/>
    </row>
    <row r="22" spans="2:8" ht="14.25">
      <c r="B22" s="152" t="s">
        <v>2945</v>
      </c>
      <c r="C22" s="36" t="s">
        <v>2946</v>
      </c>
      <c r="D22" s="22" t="s">
        <v>381</v>
      </c>
      <c r="E22" s="23"/>
      <c r="F22" s="43"/>
      <c r="G22" s="17">
        <f t="shared" si="0"/>
        <v>0</v>
      </c>
      <c r="H22" s="41"/>
    </row>
    <row r="23" spans="2:8">
      <c r="B23" s="157"/>
      <c r="C23" s="36"/>
      <c r="D23" s="65"/>
      <c r="E23" s="23"/>
      <c r="F23" s="40"/>
      <c r="G23" s="17" t="str">
        <f t="shared" si="0"/>
        <v/>
      </c>
      <c r="H23" s="44"/>
    </row>
    <row r="24" spans="2:8">
      <c r="B24" s="153" t="s">
        <v>2947</v>
      </c>
      <c r="C24" s="36" t="s">
        <v>2948</v>
      </c>
      <c r="D24" s="37"/>
      <c r="E24" s="23"/>
      <c r="F24" s="45"/>
      <c r="G24" s="17" t="str">
        <f t="shared" si="0"/>
        <v/>
      </c>
    </row>
    <row r="25" spans="2:8">
      <c r="B25" s="157"/>
      <c r="C25" s="1"/>
      <c r="D25" s="37"/>
      <c r="E25" s="23"/>
      <c r="F25" s="45"/>
      <c r="G25" s="17" t="str">
        <f t="shared" si="0"/>
        <v/>
      </c>
    </row>
    <row r="26" spans="2:8">
      <c r="B26" s="153" t="s">
        <v>2949</v>
      </c>
      <c r="C26" s="36" t="s">
        <v>1896</v>
      </c>
      <c r="D26" s="22" t="s">
        <v>1068</v>
      </c>
      <c r="E26" s="23"/>
      <c r="F26" s="38"/>
      <c r="G26" s="17">
        <f t="shared" si="0"/>
        <v>0</v>
      </c>
    </row>
    <row r="27" spans="2:8">
      <c r="B27" s="157"/>
      <c r="C27" s="1"/>
      <c r="D27" s="37"/>
      <c r="E27" s="23"/>
      <c r="F27" s="45"/>
      <c r="G27" s="17" t="str">
        <f t="shared" si="0"/>
        <v/>
      </c>
    </row>
    <row r="28" spans="2:8">
      <c r="B28" s="153" t="s">
        <v>2950</v>
      </c>
      <c r="C28" s="36" t="s">
        <v>1897</v>
      </c>
      <c r="D28" s="37" t="s">
        <v>1068</v>
      </c>
      <c r="E28" s="23"/>
      <c r="F28" s="43"/>
      <c r="G28" s="17">
        <f t="shared" si="0"/>
        <v>0</v>
      </c>
    </row>
    <row r="29" spans="2:8">
      <c r="B29" s="153"/>
      <c r="C29" s="36"/>
      <c r="D29" s="37"/>
      <c r="E29" s="23"/>
      <c r="F29" s="45"/>
      <c r="G29" s="17" t="str">
        <f t="shared" si="0"/>
        <v/>
      </c>
    </row>
    <row r="30" spans="2:8" ht="27" customHeight="1">
      <c r="B30" s="152" t="s">
        <v>2951</v>
      </c>
      <c r="C30" s="58" t="s">
        <v>2952</v>
      </c>
      <c r="D30" s="37" t="s">
        <v>93</v>
      </c>
      <c r="E30" s="23"/>
      <c r="F30" s="40"/>
      <c r="G30" s="17">
        <f t="shared" si="0"/>
        <v>0</v>
      </c>
      <c r="H30" s="41"/>
    </row>
    <row r="31" spans="2:8">
      <c r="B31" s="157"/>
      <c r="C31" s="58"/>
      <c r="D31" s="37"/>
      <c r="E31" s="23"/>
      <c r="F31" s="40"/>
      <c r="G31" s="17" t="str">
        <f t="shared" si="0"/>
        <v/>
      </c>
      <c r="H31" s="41"/>
    </row>
    <row r="32" spans="2:8" ht="23.1" customHeight="1">
      <c r="B32" s="152" t="s">
        <v>2953</v>
      </c>
      <c r="C32" s="58" t="s">
        <v>2954</v>
      </c>
      <c r="D32" s="37" t="s">
        <v>335</v>
      </c>
      <c r="E32" s="23"/>
      <c r="F32" s="38"/>
      <c r="G32" s="17">
        <f t="shared" si="0"/>
        <v>0</v>
      </c>
      <c r="H32" s="42"/>
    </row>
    <row r="33" spans="2:8">
      <c r="B33" s="157"/>
      <c r="C33" s="36"/>
      <c r="D33" s="37"/>
      <c r="E33" s="26"/>
      <c r="F33" s="27"/>
      <c r="G33" s="17" t="str">
        <f t="shared" si="0"/>
        <v/>
      </c>
      <c r="H33" s="18"/>
    </row>
    <row r="34" spans="2:8" s="36" customFormat="1" ht="27" customHeight="1">
      <c r="B34" s="153" t="s">
        <v>2955</v>
      </c>
      <c r="C34" s="58" t="s">
        <v>2956</v>
      </c>
      <c r="D34" s="37" t="s">
        <v>93</v>
      </c>
      <c r="E34" s="26"/>
      <c r="F34" s="27"/>
      <c r="G34" s="17">
        <f t="shared" si="0"/>
        <v>0</v>
      </c>
      <c r="H34" s="18"/>
    </row>
    <row r="35" spans="2:8">
      <c r="B35" s="157"/>
      <c r="C35" s="36"/>
      <c r="D35" s="37"/>
      <c r="E35" s="23"/>
      <c r="F35" s="38"/>
      <c r="G35" s="17" t="str">
        <f t="shared" si="0"/>
        <v/>
      </c>
      <c r="H35" s="42"/>
    </row>
    <row r="36" spans="2:8" ht="24.95" customHeight="1">
      <c r="B36" s="152" t="s">
        <v>2957</v>
      </c>
      <c r="C36" s="58" t="s">
        <v>2958</v>
      </c>
      <c r="D36" s="37" t="s">
        <v>335</v>
      </c>
      <c r="E36" s="23"/>
      <c r="F36" s="38"/>
      <c r="G36" s="17">
        <f t="shared" si="0"/>
        <v>0</v>
      </c>
      <c r="H36" s="42"/>
    </row>
    <row r="37" spans="2:8">
      <c r="B37" s="157"/>
      <c r="C37" s="36"/>
      <c r="D37" s="22"/>
      <c r="E37" s="23"/>
      <c r="F37" s="47"/>
      <c r="G37" s="17" t="str">
        <f t="shared" si="0"/>
        <v/>
      </c>
      <c r="H37" s="41"/>
    </row>
    <row r="38" spans="2:8" ht="14.25">
      <c r="B38" s="152" t="s">
        <v>2959</v>
      </c>
      <c r="C38" s="36" t="s">
        <v>2960</v>
      </c>
      <c r="D38" s="37" t="s">
        <v>93</v>
      </c>
      <c r="E38" s="23"/>
      <c r="F38" s="47"/>
      <c r="G38" s="17">
        <f t="shared" si="0"/>
        <v>0</v>
      </c>
      <c r="H38" s="41"/>
    </row>
    <row r="39" spans="2:8">
      <c r="B39" s="157"/>
      <c r="C39" s="35"/>
      <c r="D39" s="22"/>
      <c r="E39" s="23"/>
      <c r="F39" s="43"/>
      <c r="G39" s="17" t="str">
        <f t="shared" si="0"/>
        <v/>
      </c>
      <c r="H39" s="41"/>
    </row>
    <row r="40" spans="2:8">
      <c r="B40" s="153" t="s">
        <v>2961</v>
      </c>
      <c r="C40" s="36" t="s">
        <v>2962</v>
      </c>
      <c r="D40" s="37"/>
      <c r="E40" s="23"/>
      <c r="F40" s="43"/>
      <c r="G40" s="17" t="str">
        <f t="shared" si="0"/>
        <v/>
      </c>
      <c r="H40" s="41"/>
    </row>
    <row r="41" spans="2:8">
      <c r="B41" s="152"/>
      <c r="D41" s="37"/>
      <c r="E41" s="22"/>
      <c r="F41" s="40"/>
      <c r="G41" s="17" t="str">
        <f t="shared" ref="G41:G72" si="1">IF(D41="","",E41*F41)</f>
        <v/>
      </c>
      <c r="H41" s="41"/>
    </row>
    <row r="42" spans="2:8">
      <c r="B42" s="153" t="s">
        <v>2963</v>
      </c>
      <c r="C42" s="36" t="s">
        <v>2964</v>
      </c>
      <c r="D42" s="65" t="s">
        <v>109</v>
      </c>
      <c r="E42" s="22"/>
      <c r="F42" s="40"/>
      <c r="G42" s="17">
        <f t="shared" si="1"/>
        <v>0</v>
      </c>
      <c r="H42" s="41"/>
    </row>
    <row r="43" spans="2:8">
      <c r="B43" s="157"/>
      <c r="C43" s="1"/>
      <c r="D43" s="45"/>
      <c r="E43" s="22"/>
      <c r="F43" s="40"/>
      <c r="G43" s="17" t="str">
        <f t="shared" si="1"/>
        <v/>
      </c>
      <c r="H43" s="41"/>
    </row>
    <row r="44" spans="2:8">
      <c r="B44" s="153" t="s">
        <v>2965</v>
      </c>
      <c r="C44" s="36" t="s">
        <v>2966</v>
      </c>
      <c r="D44" s="37" t="s">
        <v>335</v>
      </c>
      <c r="E44" s="22"/>
      <c r="F44" s="40"/>
      <c r="G44" s="17">
        <f t="shared" si="1"/>
        <v>0</v>
      </c>
      <c r="H44" s="41"/>
    </row>
    <row r="45" spans="2:8">
      <c r="B45" s="153"/>
      <c r="D45" s="37"/>
      <c r="E45" s="22"/>
      <c r="F45" s="40"/>
      <c r="G45" s="17" t="str">
        <f t="shared" si="1"/>
        <v/>
      </c>
      <c r="H45" s="41"/>
    </row>
    <row r="46" spans="2:8" ht="27.6" customHeight="1">
      <c r="B46" s="153" t="s">
        <v>2967</v>
      </c>
      <c r="C46" s="58" t="s">
        <v>2968</v>
      </c>
      <c r="D46" s="22" t="s">
        <v>381</v>
      </c>
      <c r="E46" s="22"/>
      <c r="F46" s="40"/>
      <c r="G46" s="17">
        <f t="shared" si="1"/>
        <v>0</v>
      </c>
      <c r="H46" s="41"/>
    </row>
    <row r="47" spans="2:8">
      <c r="B47" s="157"/>
      <c r="D47" s="37"/>
      <c r="E47" s="22"/>
      <c r="F47" s="40"/>
      <c r="G47" s="17" t="str">
        <f t="shared" si="1"/>
        <v/>
      </c>
      <c r="H47" s="41"/>
    </row>
    <row r="48" spans="2:8">
      <c r="B48" s="153" t="s">
        <v>2969</v>
      </c>
      <c r="C48" s="36" t="s">
        <v>2970</v>
      </c>
      <c r="D48" s="37"/>
      <c r="E48" s="22"/>
      <c r="F48" s="40"/>
      <c r="G48" s="17" t="str">
        <f t="shared" si="1"/>
        <v/>
      </c>
      <c r="H48" s="41"/>
    </row>
    <row r="49" spans="2:8">
      <c r="B49" s="157"/>
      <c r="C49" s="1"/>
      <c r="D49" s="45"/>
      <c r="E49" s="22"/>
      <c r="F49" s="40"/>
      <c r="G49" s="17" t="str">
        <f t="shared" si="1"/>
        <v/>
      </c>
      <c r="H49" s="41"/>
    </row>
    <row r="50" spans="2:8" ht="14.25">
      <c r="B50" s="153" t="s">
        <v>2971</v>
      </c>
      <c r="C50" s="36" t="s">
        <v>2972</v>
      </c>
      <c r="D50" s="37" t="s">
        <v>93</v>
      </c>
      <c r="E50" s="22"/>
      <c r="F50" s="40"/>
      <c r="G50" s="17">
        <f t="shared" si="1"/>
        <v>0</v>
      </c>
      <c r="H50" s="41"/>
    </row>
    <row r="51" spans="2:8">
      <c r="B51" s="157"/>
      <c r="C51" s="1"/>
      <c r="D51" s="45"/>
      <c r="E51" s="22"/>
      <c r="F51" s="40"/>
      <c r="G51" s="17" t="str">
        <f t="shared" si="1"/>
        <v/>
      </c>
      <c r="H51" s="41"/>
    </row>
    <row r="52" spans="2:8" ht="14.25">
      <c r="B52" s="153" t="s">
        <v>2973</v>
      </c>
      <c r="C52" s="36" t="s">
        <v>2940</v>
      </c>
      <c r="D52" s="37" t="s">
        <v>93</v>
      </c>
      <c r="E52" s="22"/>
      <c r="F52" s="40"/>
      <c r="G52" s="17">
        <f t="shared" si="1"/>
        <v>0</v>
      </c>
      <c r="H52" s="41"/>
    </row>
    <row r="53" spans="2:8">
      <c r="B53" s="157"/>
      <c r="C53" s="1"/>
      <c r="D53" s="45"/>
      <c r="E53" s="22"/>
      <c r="F53" s="40"/>
      <c r="G53" s="17" t="str">
        <f t="shared" si="1"/>
        <v/>
      </c>
      <c r="H53" s="41"/>
    </row>
    <row r="54" spans="2:8" ht="14.25">
      <c r="B54" s="153" t="s">
        <v>2974</v>
      </c>
      <c r="C54" s="36" t="s">
        <v>2942</v>
      </c>
      <c r="D54" s="37" t="s">
        <v>93</v>
      </c>
      <c r="E54" s="22"/>
      <c r="F54" s="40"/>
      <c r="G54" s="17">
        <f t="shared" si="1"/>
        <v>0</v>
      </c>
      <c r="H54" s="41"/>
    </row>
    <row r="55" spans="2:8">
      <c r="B55" s="153"/>
      <c r="D55" s="37"/>
      <c r="E55" s="22"/>
      <c r="F55" s="40"/>
      <c r="G55" s="17" t="str">
        <f t="shared" si="1"/>
        <v/>
      </c>
      <c r="H55" s="41"/>
    </row>
    <row r="56" spans="2:8">
      <c r="B56" s="153" t="s">
        <v>2975</v>
      </c>
      <c r="C56" s="36" t="s">
        <v>2976</v>
      </c>
      <c r="D56" s="37" t="s">
        <v>109</v>
      </c>
      <c r="E56" s="22"/>
      <c r="F56" s="40"/>
      <c r="G56" s="17">
        <f t="shared" si="1"/>
        <v>0</v>
      </c>
      <c r="H56" s="41"/>
    </row>
    <row r="57" spans="2:8">
      <c r="B57" s="153"/>
      <c r="C57" s="36"/>
      <c r="D57" s="37"/>
      <c r="E57" s="22"/>
      <c r="F57" s="40"/>
      <c r="G57" s="17" t="str">
        <f t="shared" si="1"/>
        <v/>
      </c>
      <c r="H57" s="41"/>
    </row>
    <row r="58" spans="2:8">
      <c r="B58" s="153"/>
      <c r="C58" s="36"/>
      <c r="D58" s="37"/>
      <c r="E58" s="22"/>
      <c r="F58" s="40"/>
      <c r="G58" s="17" t="str">
        <f t="shared" si="1"/>
        <v/>
      </c>
      <c r="H58" s="41"/>
    </row>
    <row r="59" spans="2:8">
      <c r="B59" s="153"/>
      <c r="C59" s="36"/>
      <c r="D59" s="37"/>
      <c r="E59" s="22"/>
      <c r="F59" s="40"/>
      <c r="G59" s="17" t="str">
        <f t="shared" si="1"/>
        <v/>
      </c>
      <c r="H59" s="41"/>
    </row>
    <row r="60" spans="2:8">
      <c r="B60" s="153"/>
      <c r="C60" s="36"/>
      <c r="D60" s="37"/>
      <c r="E60" s="22"/>
      <c r="F60" s="40"/>
      <c r="G60" s="17" t="str">
        <f t="shared" si="1"/>
        <v/>
      </c>
      <c r="H60" s="41"/>
    </row>
    <row r="61" spans="2:8">
      <c r="B61" s="153"/>
      <c r="C61" s="36"/>
      <c r="D61" s="37"/>
      <c r="E61" s="22"/>
      <c r="F61" s="40"/>
      <c r="G61" s="17" t="str">
        <f t="shared" si="1"/>
        <v/>
      </c>
      <c r="H61" s="41"/>
    </row>
    <row r="62" spans="2:8">
      <c r="B62" s="153"/>
      <c r="C62" s="36"/>
      <c r="D62" s="37"/>
      <c r="E62" s="22"/>
      <c r="F62" s="40"/>
      <c r="G62" s="17" t="str">
        <f t="shared" si="1"/>
        <v/>
      </c>
      <c r="H62" s="41"/>
    </row>
    <row r="63" spans="2:8">
      <c r="B63" s="153"/>
      <c r="C63" s="36"/>
      <c r="D63" s="37"/>
      <c r="E63" s="22"/>
      <c r="F63" s="40"/>
      <c r="G63" s="17" t="str">
        <f t="shared" si="1"/>
        <v/>
      </c>
      <c r="H63" s="41"/>
    </row>
    <row r="64" spans="2:8">
      <c r="B64" s="153"/>
      <c r="C64" s="36"/>
      <c r="D64" s="37"/>
      <c r="E64" s="22"/>
      <c r="F64" s="40"/>
      <c r="G64" s="17" t="str">
        <f t="shared" si="1"/>
        <v/>
      </c>
      <c r="H64" s="41"/>
    </row>
    <row r="65" spans="2:8">
      <c r="B65" s="153"/>
      <c r="C65" s="36"/>
      <c r="D65" s="37"/>
      <c r="E65" s="22"/>
      <c r="F65" s="40"/>
      <c r="G65" s="17" t="str">
        <f t="shared" si="1"/>
        <v/>
      </c>
      <c r="H65" s="41"/>
    </row>
    <row r="66" spans="2:8">
      <c r="B66" s="153"/>
      <c r="C66" s="36"/>
      <c r="D66" s="37"/>
      <c r="E66" s="22"/>
      <c r="F66" s="40"/>
      <c r="G66" s="17" t="str">
        <f t="shared" si="1"/>
        <v/>
      </c>
      <c r="H66" s="41"/>
    </row>
    <row r="67" spans="2:8">
      <c r="B67" s="153"/>
      <c r="C67" s="36"/>
      <c r="D67" s="37"/>
      <c r="E67" s="22"/>
      <c r="F67" s="40"/>
      <c r="G67" s="17" t="str">
        <f t="shared" si="1"/>
        <v/>
      </c>
      <c r="H67" s="41"/>
    </row>
    <row r="68" spans="2:8">
      <c r="B68" s="153"/>
      <c r="C68" s="36"/>
      <c r="D68" s="37"/>
      <c r="E68" s="22"/>
      <c r="F68" s="40"/>
      <c r="G68" s="17" t="str">
        <f t="shared" si="1"/>
        <v/>
      </c>
      <c r="H68" s="41"/>
    </row>
    <row r="69" spans="2:8">
      <c r="B69" s="153"/>
      <c r="C69" s="36"/>
      <c r="D69" s="37"/>
      <c r="E69" s="22"/>
      <c r="F69" s="40"/>
      <c r="G69" s="17" t="str">
        <f t="shared" si="1"/>
        <v/>
      </c>
      <c r="H69" s="41"/>
    </row>
    <row r="70" spans="2:8">
      <c r="B70" s="153"/>
      <c r="C70" s="36"/>
      <c r="D70" s="37"/>
      <c r="E70" s="22"/>
      <c r="F70" s="40"/>
      <c r="G70" s="17" t="str">
        <f t="shared" si="1"/>
        <v/>
      </c>
      <c r="H70" s="41"/>
    </row>
    <row r="71" spans="2:8">
      <c r="B71" s="157"/>
      <c r="D71" s="37"/>
      <c r="E71" s="22"/>
      <c r="F71" s="40"/>
      <c r="G71" s="17" t="str">
        <f t="shared" si="1"/>
        <v/>
      </c>
      <c r="H71" s="41"/>
    </row>
    <row r="72" spans="2:8">
      <c r="B72" s="157"/>
      <c r="D72" s="37"/>
      <c r="E72" s="22"/>
      <c r="F72" s="40"/>
      <c r="G72" s="17" t="str">
        <f t="shared" si="1"/>
        <v/>
      </c>
      <c r="H72" s="41"/>
    </row>
    <row r="73" spans="2:8">
      <c r="B73" s="157"/>
      <c r="D73" s="37"/>
      <c r="E73" s="22"/>
      <c r="F73" s="40"/>
      <c r="G73" s="17" t="str">
        <f>IF(D73="","",E73*F73)</f>
        <v/>
      </c>
      <c r="H73" s="41"/>
    </row>
    <row r="74" spans="2:8" s="28" customFormat="1" ht="19.5" customHeight="1">
      <c r="B74" s="151" t="str">
        <f>$B$10</f>
        <v>C12.6</v>
      </c>
      <c r="C74" s="30" t="s">
        <v>80</v>
      </c>
      <c r="D74" s="31"/>
      <c r="E74" s="32"/>
      <c r="F74" s="31"/>
      <c r="G74" s="33">
        <f>SUM(G9:G73)</f>
        <v>0</v>
      </c>
      <c r="H74" s="34"/>
    </row>
    <row r="75" spans="2:8">
      <c r="B75" s="661" t="str">
        <f>Client1</f>
        <v>Province of KwaZulu-Natal</v>
      </c>
      <c r="C75" s="661"/>
      <c r="D75" s="661"/>
      <c r="E75" s="659" t="str">
        <f>"Contract No. "&amp;ContractNo</f>
        <v>Contract No. ZNB02213/0000/00/HOD/INF/23/T</v>
      </c>
      <c r="F75" s="659"/>
      <c r="G75" s="659"/>
    </row>
    <row r="76" spans="2:8">
      <c r="B76" s="661" t="str">
        <f>Client2</f>
        <v>Department of Transport</v>
      </c>
      <c r="C76" s="661"/>
      <c r="D76" s="661"/>
      <c r="E76" s="659"/>
      <c r="F76" s="659"/>
      <c r="G76" s="659"/>
    </row>
    <row r="77" spans="2:8">
      <c r="B77" s="662"/>
      <c r="C77" s="662"/>
      <c r="D77" s="662"/>
      <c r="E77" s="660"/>
      <c r="F77" s="660"/>
      <c r="G77" s="660"/>
    </row>
    <row r="78" spans="2:8">
      <c r="B78" s="670" t="s">
        <v>148</v>
      </c>
      <c r="C78" s="671"/>
      <c r="D78" s="671"/>
      <c r="E78" s="671"/>
      <c r="F78" s="671"/>
      <c r="G78" s="673" t="str">
        <f>$G$4</f>
        <v>CHAPTER C12.6</v>
      </c>
      <c r="H78" s="6"/>
    </row>
    <row r="79" spans="2:8">
      <c r="B79" s="663" t="str">
        <f>ContractDescription</f>
        <v>THE CONSTRUCTION OF MKUZE RIVER BRIDGE NO.3801 AT KM 27+440 ON MAIN ROAD P52-3 IN ZULULAND UNDER EMPANGENI REGION.</v>
      </c>
      <c r="C79" s="664"/>
      <c r="D79" s="664"/>
      <c r="E79" s="664"/>
      <c r="F79" s="664"/>
      <c r="G79" s="659"/>
      <c r="H79" s="8"/>
    </row>
    <row r="80" spans="2:8">
      <c r="B80" s="663"/>
      <c r="C80" s="664"/>
      <c r="D80" s="664"/>
      <c r="E80" s="664"/>
      <c r="F80" s="664"/>
      <c r="G80" s="659"/>
      <c r="H80" s="8"/>
    </row>
    <row r="81" spans="2:8">
      <c r="B81" s="665"/>
      <c r="C81" s="666"/>
      <c r="D81" s="666"/>
      <c r="E81" s="666"/>
      <c r="F81" s="666"/>
      <c r="G81" s="660"/>
      <c r="H81" s="8"/>
    </row>
    <row r="82" spans="2:8" s="9" customFormat="1" ht="24.95" customHeight="1">
      <c r="B82" s="76" t="s">
        <v>49</v>
      </c>
      <c r="C82" s="11" t="s">
        <v>50</v>
      </c>
      <c r="D82" s="11" t="s">
        <v>51</v>
      </c>
      <c r="E82" s="11" t="s">
        <v>53</v>
      </c>
      <c r="F82" s="11" t="s">
        <v>54</v>
      </c>
      <c r="G82" s="11" t="s">
        <v>55</v>
      </c>
      <c r="H82" s="12"/>
    </row>
    <row r="83" spans="2:8" s="28" customFormat="1" ht="19.5" customHeight="1">
      <c r="B83" s="82"/>
      <c r="C83" s="30" t="s">
        <v>149</v>
      </c>
      <c r="D83" s="31"/>
      <c r="E83" s="32"/>
      <c r="F83" s="31"/>
      <c r="G83" s="33">
        <f>G74</f>
        <v>0</v>
      </c>
      <c r="H83" s="34"/>
    </row>
    <row r="84" spans="2:8">
      <c r="B84" s="157"/>
      <c r="D84" s="37"/>
      <c r="E84" s="22"/>
      <c r="F84" s="40"/>
      <c r="G84" s="17"/>
      <c r="H84" s="41"/>
    </row>
    <row r="85" spans="2:8">
      <c r="B85" s="153" t="s">
        <v>2977</v>
      </c>
      <c r="C85" s="36" t="s">
        <v>2978</v>
      </c>
      <c r="D85" s="37"/>
      <c r="E85" s="22"/>
      <c r="F85" s="40"/>
      <c r="G85" s="17" t="str">
        <f t="shared" ref="G85:G114" si="2">IF(D85="","",E85*F85)</f>
        <v/>
      </c>
      <c r="H85" s="41"/>
    </row>
    <row r="86" spans="2:8">
      <c r="B86" s="153"/>
      <c r="C86" s="36"/>
      <c r="D86" s="37"/>
      <c r="E86" s="22"/>
      <c r="F86" s="40"/>
      <c r="G86" s="17" t="str">
        <f t="shared" si="2"/>
        <v/>
      </c>
      <c r="H86" s="41"/>
    </row>
    <row r="87" spans="2:8" ht="24" customHeight="1">
      <c r="B87" s="153" t="s">
        <v>2979</v>
      </c>
      <c r="C87" s="58" t="s">
        <v>2980</v>
      </c>
      <c r="D87" s="37"/>
      <c r="E87" s="22"/>
      <c r="F87" s="40"/>
      <c r="G87" s="17" t="str">
        <f t="shared" si="2"/>
        <v/>
      </c>
      <c r="H87" s="41"/>
    </row>
    <row r="88" spans="2:8">
      <c r="B88" s="153"/>
      <c r="D88" s="37"/>
      <c r="E88" s="22"/>
      <c r="F88" s="40"/>
      <c r="G88" s="17" t="str">
        <f t="shared" si="2"/>
        <v/>
      </c>
      <c r="H88" s="41"/>
    </row>
    <row r="89" spans="2:8" ht="14.25">
      <c r="B89" s="153" t="s">
        <v>311</v>
      </c>
      <c r="C89" s="36" t="s">
        <v>2981</v>
      </c>
      <c r="D89" s="22" t="s">
        <v>381</v>
      </c>
      <c r="E89" s="22"/>
      <c r="F89" s="40"/>
      <c r="G89" s="17">
        <f t="shared" si="2"/>
        <v>0</v>
      </c>
      <c r="H89" s="41"/>
    </row>
    <row r="90" spans="2:8">
      <c r="B90" s="153"/>
      <c r="C90" s="1"/>
      <c r="D90" s="37"/>
      <c r="E90" s="22"/>
      <c r="F90" s="40"/>
      <c r="G90" s="17" t="str">
        <f t="shared" si="2"/>
        <v/>
      </c>
      <c r="H90" s="41"/>
    </row>
    <row r="91" spans="2:8" ht="14.25">
      <c r="B91" s="153" t="s">
        <v>313</v>
      </c>
      <c r="C91" s="36" t="s">
        <v>2982</v>
      </c>
      <c r="D91" s="22" t="s">
        <v>381</v>
      </c>
      <c r="E91" s="22"/>
      <c r="F91" s="40"/>
      <c r="G91" s="17">
        <f t="shared" si="2"/>
        <v>0</v>
      </c>
      <c r="H91" s="41"/>
    </row>
    <row r="92" spans="2:8">
      <c r="B92" s="153"/>
      <c r="C92" s="1"/>
      <c r="D92" s="37"/>
      <c r="E92" s="22"/>
      <c r="F92" s="40"/>
      <c r="G92" s="17" t="str">
        <f t="shared" si="2"/>
        <v/>
      </c>
      <c r="H92" s="41"/>
    </row>
    <row r="93" spans="2:8" ht="14.25">
      <c r="B93" s="153" t="s">
        <v>321</v>
      </c>
      <c r="C93" s="36" t="s">
        <v>2983</v>
      </c>
      <c r="D93" s="22" t="s">
        <v>381</v>
      </c>
      <c r="E93" s="22"/>
      <c r="F93" s="40"/>
      <c r="G93" s="17">
        <f t="shared" si="2"/>
        <v>0</v>
      </c>
      <c r="H93" s="41"/>
    </row>
    <row r="94" spans="2:8">
      <c r="B94" s="153"/>
      <c r="D94" s="37"/>
      <c r="E94" s="22"/>
      <c r="F94" s="40"/>
      <c r="G94" s="17" t="str">
        <f t="shared" si="2"/>
        <v/>
      </c>
      <c r="H94" s="41"/>
    </row>
    <row r="95" spans="2:8" ht="26.1" customHeight="1">
      <c r="B95" s="153" t="s">
        <v>2984</v>
      </c>
      <c r="C95" s="58" t="s">
        <v>2985</v>
      </c>
      <c r="D95" s="22" t="s">
        <v>381</v>
      </c>
      <c r="E95" s="22"/>
      <c r="F95" s="40"/>
      <c r="G95" s="17">
        <f t="shared" si="2"/>
        <v>0</v>
      </c>
      <c r="H95" s="41"/>
    </row>
    <row r="96" spans="2:8">
      <c r="B96" s="157"/>
      <c r="C96" s="1"/>
      <c r="D96" s="37"/>
      <c r="E96" s="22"/>
      <c r="F96" s="40"/>
      <c r="G96" s="17" t="str">
        <f t="shared" si="2"/>
        <v/>
      </c>
      <c r="H96" s="41"/>
    </row>
    <row r="97" spans="2:8" ht="39">
      <c r="B97" s="171" t="s">
        <v>2986</v>
      </c>
      <c r="C97" s="58" t="s">
        <v>2987</v>
      </c>
      <c r="D97" s="22" t="s">
        <v>381</v>
      </c>
      <c r="E97" s="22"/>
      <c r="F97" s="40"/>
      <c r="G97" s="17">
        <f t="shared" si="2"/>
        <v>0</v>
      </c>
      <c r="H97" s="41"/>
    </row>
    <row r="98" spans="2:8">
      <c r="B98" s="157"/>
      <c r="D98" s="37"/>
      <c r="E98" s="22"/>
      <c r="F98" s="40"/>
      <c r="G98" s="17" t="str">
        <f t="shared" si="2"/>
        <v/>
      </c>
      <c r="H98" s="41"/>
    </row>
    <row r="99" spans="2:8" ht="38.25">
      <c r="B99" s="153" t="s">
        <v>2988</v>
      </c>
      <c r="C99" s="58" t="s">
        <v>2989</v>
      </c>
      <c r="D99" s="22" t="s">
        <v>381</v>
      </c>
      <c r="E99" s="22"/>
      <c r="F99" s="40"/>
      <c r="G99" s="17">
        <f t="shared" si="2"/>
        <v>0</v>
      </c>
      <c r="H99" s="41"/>
    </row>
    <row r="100" spans="2:8">
      <c r="B100" s="153"/>
      <c r="D100" s="37"/>
      <c r="E100" s="22"/>
      <c r="F100" s="40"/>
      <c r="G100" s="17" t="str">
        <f t="shared" si="2"/>
        <v/>
      </c>
      <c r="H100" s="41"/>
    </row>
    <row r="101" spans="2:8" ht="14.25">
      <c r="B101" s="153" t="s">
        <v>2990</v>
      </c>
      <c r="C101" s="36" t="s">
        <v>2991</v>
      </c>
      <c r="D101" s="37" t="s">
        <v>93</v>
      </c>
      <c r="E101" s="22"/>
      <c r="F101" s="40"/>
      <c r="G101" s="17">
        <f t="shared" si="2"/>
        <v>0</v>
      </c>
      <c r="H101" s="41"/>
    </row>
    <row r="102" spans="2:8">
      <c r="B102" s="157"/>
      <c r="D102" s="45"/>
      <c r="E102" s="22"/>
      <c r="F102" s="40"/>
      <c r="G102" s="17" t="str">
        <f t="shared" si="2"/>
        <v/>
      </c>
      <c r="H102" s="41"/>
    </row>
    <row r="103" spans="2:8">
      <c r="B103" s="153" t="s">
        <v>2992</v>
      </c>
      <c r="C103" s="36" t="s">
        <v>2993</v>
      </c>
      <c r="D103" s="37"/>
      <c r="E103" s="22"/>
      <c r="F103" s="40"/>
      <c r="G103" s="17" t="str">
        <f t="shared" si="2"/>
        <v/>
      </c>
      <c r="H103" s="41"/>
    </row>
    <row r="104" spans="2:8" ht="14.25">
      <c r="B104" s="157"/>
      <c r="D104" s="22" t="s">
        <v>381</v>
      </c>
      <c r="E104" s="22"/>
      <c r="F104" s="40"/>
      <c r="G104" s="17">
        <f t="shared" si="2"/>
        <v>0</v>
      </c>
      <c r="H104" s="41"/>
    </row>
    <row r="105" spans="2:8">
      <c r="B105" s="153" t="s">
        <v>2994</v>
      </c>
      <c r="C105" s="36" t="s">
        <v>2995</v>
      </c>
      <c r="D105" s="37"/>
      <c r="E105" s="22"/>
      <c r="F105" s="40"/>
      <c r="G105" s="17" t="str">
        <f t="shared" si="2"/>
        <v/>
      </c>
      <c r="H105" s="41"/>
    </row>
    <row r="106" spans="2:8">
      <c r="B106" s="157"/>
      <c r="D106" s="37"/>
      <c r="E106" s="22"/>
      <c r="F106" s="40"/>
      <c r="G106" s="17" t="str">
        <f t="shared" si="2"/>
        <v/>
      </c>
      <c r="H106" s="41"/>
    </row>
    <row r="107" spans="2:8" ht="14.25">
      <c r="B107" s="153" t="s">
        <v>2996</v>
      </c>
      <c r="C107" s="36" t="s">
        <v>2997</v>
      </c>
      <c r="D107" s="22" t="s">
        <v>381</v>
      </c>
      <c r="E107" s="22"/>
      <c r="F107" s="40"/>
      <c r="G107" s="17">
        <f t="shared" si="2"/>
        <v>0</v>
      </c>
      <c r="H107" s="41"/>
    </row>
    <row r="108" spans="2:8">
      <c r="B108" s="157"/>
      <c r="D108" s="37"/>
      <c r="E108" s="22"/>
      <c r="F108" s="40"/>
      <c r="G108" s="17" t="str">
        <f t="shared" si="2"/>
        <v/>
      </c>
      <c r="H108" s="41"/>
    </row>
    <row r="109" spans="2:8" ht="14.25">
      <c r="B109" s="153" t="s">
        <v>2998</v>
      </c>
      <c r="C109" s="36" t="s">
        <v>2999</v>
      </c>
      <c r="D109" s="22" t="s">
        <v>381</v>
      </c>
      <c r="E109" s="22"/>
      <c r="F109" s="40"/>
      <c r="G109" s="17">
        <f t="shared" si="2"/>
        <v>0</v>
      </c>
      <c r="H109" s="41"/>
    </row>
    <row r="110" spans="2:8">
      <c r="B110" s="157"/>
      <c r="D110" s="37"/>
      <c r="E110" s="22"/>
      <c r="F110" s="40"/>
      <c r="G110" s="17" t="str">
        <f t="shared" si="2"/>
        <v/>
      </c>
      <c r="H110" s="41"/>
    </row>
    <row r="111" spans="2:8" ht="14.25">
      <c r="B111" s="153" t="s">
        <v>3000</v>
      </c>
      <c r="C111" s="36" t="s">
        <v>3001</v>
      </c>
      <c r="D111" s="22" t="s">
        <v>381</v>
      </c>
      <c r="E111" s="22"/>
      <c r="F111" s="40"/>
      <c r="G111" s="17">
        <f t="shared" si="2"/>
        <v>0</v>
      </c>
      <c r="H111" s="41"/>
    </row>
    <row r="112" spans="2:8">
      <c r="B112" s="157"/>
      <c r="D112" s="37"/>
      <c r="E112" s="22"/>
      <c r="F112" s="40"/>
      <c r="G112" s="17" t="str">
        <f t="shared" si="2"/>
        <v/>
      </c>
      <c r="H112" s="41"/>
    </row>
    <row r="113" spans="2:8" ht="14.25">
      <c r="B113" s="153" t="s">
        <v>3002</v>
      </c>
      <c r="C113" s="36" t="s">
        <v>3003</v>
      </c>
      <c r="D113" s="37" t="s">
        <v>93</v>
      </c>
      <c r="E113" s="22"/>
      <c r="F113" s="40"/>
      <c r="G113" s="17">
        <f t="shared" si="2"/>
        <v>0</v>
      </c>
      <c r="H113" s="41"/>
    </row>
    <row r="114" spans="2:8">
      <c r="B114" s="153"/>
      <c r="C114" s="36"/>
      <c r="D114" s="37"/>
      <c r="E114" s="22"/>
      <c r="F114" s="40"/>
      <c r="G114" s="17" t="str">
        <f t="shared" si="2"/>
        <v/>
      </c>
      <c r="H114" s="41"/>
    </row>
    <row r="115" spans="2:8">
      <c r="B115" s="153"/>
      <c r="C115" s="36"/>
      <c r="D115" s="37"/>
      <c r="E115" s="22"/>
      <c r="F115" s="40"/>
      <c r="G115" s="17"/>
      <c r="H115" s="41"/>
    </row>
    <row r="116" spans="2:8">
      <c r="B116" s="153"/>
      <c r="C116" s="36"/>
      <c r="D116" s="37"/>
      <c r="E116" s="22"/>
      <c r="F116" s="40"/>
      <c r="G116" s="17"/>
      <c r="H116" s="41"/>
    </row>
    <row r="117" spans="2:8">
      <c r="B117" s="153"/>
      <c r="C117" s="36"/>
      <c r="D117" s="37"/>
      <c r="E117" s="22"/>
      <c r="F117" s="40"/>
      <c r="G117" s="17"/>
      <c r="H117" s="41"/>
    </row>
    <row r="118" spans="2:8">
      <c r="B118" s="153"/>
      <c r="C118" s="36"/>
      <c r="D118" s="37"/>
      <c r="E118" s="22"/>
      <c r="F118" s="40"/>
      <c r="G118" s="17"/>
      <c r="H118" s="41"/>
    </row>
    <row r="119" spans="2:8">
      <c r="B119" s="153"/>
      <c r="C119" s="36"/>
      <c r="D119" s="37"/>
      <c r="E119" s="22"/>
      <c r="F119" s="40"/>
      <c r="G119" s="17"/>
      <c r="H119" s="41"/>
    </row>
    <row r="120" spans="2:8">
      <c r="B120" s="153"/>
      <c r="C120" s="36"/>
      <c r="D120" s="37"/>
      <c r="E120" s="22"/>
      <c r="F120" s="40"/>
      <c r="G120" s="17"/>
      <c r="H120" s="41"/>
    </row>
    <row r="121" spans="2:8">
      <c r="B121" s="153"/>
      <c r="C121" s="36"/>
      <c r="D121" s="37"/>
      <c r="E121" s="22"/>
      <c r="F121" s="40"/>
      <c r="G121" s="17"/>
      <c r="H121" s="41"/>
    </row>
    <row r="122" spans="2:8">
      <c r="B122" s="153"/>
      <c r="C122" s="36"/>
      <c r="D122" s="37"/>
      <c r="E122" s="22"/>
      <c r="F122" s="40"/>
      <c r="G122" s="17"/>
      <c r="H122" s="41"/>
    </row>
    <row r="123" spans="2:8">
      <c r="B123" s="153"/>
      <c r="C123" s="36"/>
      <c r="D123" s="37"/>
      <c r="E123" s="22"/>
      <c r="F123" s="40"/>
      <c r="G123" s="17"/>
      <c r="H123" s="41"/>
    </row>
    <row r="124" spans="2:8">
      <c r="B124" s="153"/>
      <c r="C124" s="36"/>
      <c r="D124" s="37"/>
      <c r="E124" s="22"/>
      <c r="F124" s="40"/>
      <c r="G124" s="17"/>
      <c r="H124" s="41"/>
    </row>
    <row r="125" spans="2:8">
      <c r="B125" s="153"/>
      <c r="C125" s="36"/>
      <c r="D125" s="37"/>
      <c r="E125" s="22"/>
      <c r="F125" s="40"/>
      <c r="G125" s="17"/>
      <c r="H125" s="41"/>
    </row>
    <row r="126" spans="2:8">
      <c r="B126" s="153"/>
      <c r="C126" s="36"/>
      <c r="D126" s="37"/>
      <c r="E126" s="22"/>
      <c r="F126" s="40"/>
      <c r="G126" s="17"/>
      <c r="H126" s="41"/>
    </row>
    <row r="127" spans="2:8">
      <c r="B127" s="153"/>
      <c r="C127" s="36"/>
      <c r="D127" s="37"/>
      <c r="E127" s="22"/>
      <c r="F127" s="40"/>
      <c r="G127" s="17"/>
      <c r="H127" s="41"/>
    </row>
    <row r="128" spans="2:8">
      <c r="B128" s="153"/>
      <c r="C128" s="36"/>
      <c r="D128" s="37"/>
      <c r="E128" s="22"/>
      <c r="F128" s="40"/>
      <c r="G128" s="17"/>
      <c r="H128" s="41"/>
    </row>
    <row r="129" spans="2:8">
      <c r="B129" s="153"/>
      <c r="C129" s="36"/>
      <c r="D129" s="37"/>
      <c r="E129" s="22"/>
      <c r="F129" s="40"/>
      <c r="G129" s="17"/>
      <c r="H129" s="41"/>
    </row>
    <row r="130" spans="2:8">
      <c r="B130" s="153"/>
      <c r="C130" s="36"/>
      <c r="D130" s="37"/>
      <c r="E130" s="22"/>
      <c r="F130" s="40"/>
      <c r="G130" s="17"/>
      <c r="H130" s="41"/>
    </row>
    <row r="131" spans="2:8">
      <c r="B131" s="153"/>
      <c r="C131" s="36"/>
      <c r="D131" s="37"/>
      <c r="E131" s="22"/>
      <c r="F131" s="40"/>
      <c r="G131" s="17"/>
      <c r="H131" s="41"/>
    </row>
    <row r="132" spans="2:8">
      <c r="B132" s="153"/>
      <c r="C132" s="36"/>
      <c r="D132" s="37"/>
      <c r="E132" s="22"/>
      <c r="F132" s="40"/>
      <c r="G132" s="17"/>
      <c r="H132" s="41"/>
    </row>
    <row r="133" spans="2:8">
      <c r="B133" s="153"/>
      <c r="C133" s="36"/>
      <c r="D133" s="37"/>
      <c r="E133" s="22"/>
      <c r="F133" s="40"/>
      <c r="G133" s="17"/>
      <c r="H133" s="41"/>
    </row>
    <row r="134" spans="2:8">
      <c r="B134" s="153"/>
      <c r="C134" s="36"/>
      <c r="D134" s="37"/>
      <c r="E134" s="22"/>
      <c r="F134" s="40"/>
      <c r="G134" s="17"/>
      <c r="H134" s="41"/>
    </row>
    <row r="135" spans="2:8">
      <c r="B135" s="153"/>
      <c r="C135" s="36"/>
      <c r="D135" s="37"/>
      <c r="E135" s="22"/>
      <c r="F135" s="40"/>
      <c r="G135" s="17"/>
      <c r="H135" s="41"/>
    </row>
    <row r="136" spans="2:8">
      <c r="B136" s="153"/>
      <c r="C136" s="36"/>
      <c r="D136" s="37"/>
      <c r="E136" s="22"/>
      <c r="F136" s="40"/>
      <c r="G136" s="17"/>
      <c r="H136" s="41"/>
    </row>
    <row r="137" spans="2:8">
      <c r="B137" s="153"/>
      <c r="C137" s="36"/>
      <c r="D137" s="37"/>
      <c r="E137" s="22"/>
      <c r="F137" s="40"/>
      <c r="G137" s="17"/>
      <c r="H137" s="41"/>
    </row>
    <row r="138" spans="2:8">
      <c r="B138" s="153"/>
      <c r="C138" s="36"/>
      <c r="D138" s="37"/>
      <c r="E138" s="22"/>
      <c r="F138" s="40"/>
      <c r="G138" s="17"/>
      <c r="H138" s="41"/>
    </row>
    <row r="139" spans="2:8">
      <c r="B139" s="153"/>
      <c r="C139" s="36"/>
      <c r="D139" s="37"/>
      <c r="E139" s="22"/>
      <c r="F139" s="40"/>
      <c r="G139" s="17"/>
      <c r="H139" s="41"/>
    </row>
    <row r="140" spans="2:8">
      <c r="B140" s="153"/>
      <c r="C140" s="36"/>
      <c r="D140" s="37"/>
      <c r="E140" s="22"/>
      <c r="F140" s="40"/>
      <c r="G140" s="17"/>
      <c r="H140" s="41"/>
    </row>
    <row r="141" spans="2:8">
      <c r="B141" s="153"/>
      <c r="C141" s="36"/>
      <c r="D141" s="37"/>
      <c r="E141" s="22"/>
      <c r="F141" s="40"/>
      <c r="G141" s="17" t="str">
        <f>IF(D141="","",E141*F141)</f>
        <v/>
      </c>
      <c r="H141" s="41"/>
    </row>
    <row r="142" spans="2:8">
      <c r="B142" s="153"/>
      <c r="C142" s="36"/>
      <c r="D142" s="37"/>
      <c r="E142" s="22"/>
      <c r="F142" s="40"/>
      <c r="G142" s="17" t="str">
        <f>IF(D142="","",E142*F142)</f>
        <v/>
      </c>
      <c r="H142" s="41"/>
    </row>
    <row r="143" spans="2:8">
      <c r="B143" s="153"/>
      <c r="C143" s="36"/>
      <c r="D143" s="37"/>
      <c r="E143" s="22"/>
      <c r="F143" s="40"/>
      <c r="G143" s="17" t="str">
        <f>IF(D143="","",E143*F143)</f>
        <v/>
      </c>
      <c r="H143" s="41"/>
    </row>
    <row r="144" spans="2:8">
      <c r="B144" s="153"/>
      <c r="C144" s="36"/>
      <c r="D144" s="37"/>
      <c r="E144" s="22"/>
      <c r="F144" s="40"/>
      <c r="G144" s="17" t="str">
        <f>IF(D144="","",E144*F144)</f>
        <v/>
      </c>
      <c r="H144" s="41"/>
    </row>
    <row r="145" spans="2:8" s="28" customFormat="1" ht="24.75" customHeight="1">
      <c r="B145" s="90" t="str">
        <f>$B$10</f>
        <v>C12.6</v>
      </c>
      <c r="C145" s="30" t="s">
        <v>94</v>
      </c>
      <c r="D145" s="31"/>
      <c r="E145" s="32"/>
      <c r="F145" s="31"/>
      <c r="G145" s="33">
        <f>SUM(G83:G144)</f>
        <v>0</v>
      </c>
      <c r="H145" s="34"/>
    </row>
  </sheetData>
  <mergeCells count="11">
    <mergeCell ref="B78:F78"/>
    <mergeCell ref="G78:G81"/>
    <mergeCell ref="B79:F81"/>
    <mergeCell ref="E1:G1"/>
    <mergeCell ref="B5:F7"/>
    <mergeCell ref="G4:G7"/>
    <mergeCell ref="B4:F4"/>
    <mergeCell ref="B75:D75"/>
    <mergeCell ref="E75:G77"/>
    <mergeCell ref="B76:D76"/>
    <mergeCell ref="B77:D7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4">
    <tabColor rgb="FFC00000"/>
  </sheetPr>
  <dimension ref="B1:H72"/>
  <sheetViews>
    <sheetView view="pageBreakPreview" topLeftCell="A26" zoomScaleNormal="125" zoomScaleSheetLayoutView="100" zoomScalePageLayoutView="125" workbookViewId="0">
      <selection activeCell="E2"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C12.7</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53"/>
      <c r="C9" s="36"/>
      <c r="D9" s="15"/>
      <c r="E9" s="15"/>
      <c r="F9" s="16"/>
      <c r="G9" s="17" t="str">
        <f t="shared" ref="G9:G40" si="0">IF(D9="","",E9*F9)</f>
        <v/>
      </c>
      <c r="H9" s="18"/>
    </row>
    <row r="10" spans="2:8">
      <c r="B10" s="158" t="s">
        <v>3004</v>
      </c>
      <c r="C10" s="84" t="s">
        <v>3005</v>
      </c>
      <c r="D10" s="15"/>
      <c r="E10" s="15"/>
      <c r="F10" s="16"/>
      <c r="G10" s="17" t="str">
        <f t="shared" si="0"/>
        <v/>
      </c>
      <c r="H10" s="18"/>
    </row>
    <row r="11" spans="2:8">
      <c r="B11" s="152"/>
      <c r="D11" s="22"/>
      <c r="E11" s="22"/>
      <c r="F11" s="40"/>
      <c r="G11" s="17" t="str">
        <f t="shared" si="0"/>
        <v/>
      </c>
      <c r="H11" s="41"/>
    </row>
    <row r="12" spans="2:8" ht="40.5" customHeight="1">
      <c r="B12" s="153" t="s">
        <v>3006</v>
      </c>
      <c r="C12" s="58" t="s">
        <v>3007</v>
      </c>
      <c r="D12" s="22" t="s">
        <v>69</v>
      </c>
      <c r="E12" s="22"/>
      <c r="F12" s="40"/>
      <c r="G12" s="17">
        <f t="shared" si="0"/>
        <v>0</v>
      </c>
      <c r="H12" s="41"/>
    </row>
    <row r="13" spans="2:8">
      <c r="B13" s="152"/>
      <c r="C13" s="36"/>
      <c r="D13" s="37"/>
      <c r="E13" s="22"/>
      <c r="F13" s="40"/>
      <c r="G13" s="17" t="str">
        <f t="shared" si="0"/>
        <v/>
      </c>
      <c r="H13" s="41"/>
    </row>
    <row r="14" spans="2:8" ht="25.5" customHeight="1">
      <c r="B14" s="153" t="s">
        <v>3008</v>
      </c>
      <c r="C14" s="58" t="s">
        <v>3009</v>
      </c>
      <c r="D14" s="37" t="s">
        <v>109</v>
      </c>
      <c r="E14" s="22"/>
      <c r="F14" s="40"/>
      <c r="G14" s="17">
        <f t="shared" si="0"/>
        <v>0</v>
      </c>
      <c r="H14" s="41"/>
    </row>
    <row r="15" spans="2:8">
      <c r="B15" s="152"/>
      <c r="C15" s="36"/>
      <c r="D15" s="22"/>
      <c r="E15" s="22"/>
      <c r="F15" s="40"/>
      <c r="G15" s="17" t="str">
        <f t="shared" si="0"/>
        <v/>
      </c>
      <c r="H15" s="41"/>
    </row>
    <row r="16" spans="2:8" ht="25.5" customHeight="1">
      <c r="B16" s="153" t="s">
        <v>3010</v>
      </c>
      <c r="C16" s="58" t="s">
        <v>3011</v>
      </c>
      <c r="D16" s="22" t="s">
        <v>335</v>
      </c>
      <c r="E16" s="22"/>
      <c r="F16" s="40"/>
      <c r="G16" s="17">
        <f t="shared" si="0"/>
        <v>0</v>
      </c>
      <c r="H16" s="41"/>
    </row>
    <row r="17" spans="2:8">
      <c r="B17" s="152"/>
      <c r="C17" s="36"/>
      <c r="D17" s="37"/>
      <c r="E17" s="22"/>
      <c r="F17" s="40"/>
      <c r="G17" s="17" t="str">
        <f t="shared" si="0"/>
        <v/>
      </c>
      <c r="H17" s="41"/>
    </row>
    <row r="18" spans="2:8" ht="52.5" customHeight="1">
      <c r="B18" s="153" t="s">
        <v>3012</v>
      </c>
      <c r="C18" s="58" t="s">
        <v>3013</v>
      </c>
      <c r="D18" s="37"/>
      <c r="E18" s="23"/>
      <c r="F18" s="24"/>
      <c r="G18" s="17" t="str">
        <f t="shared" si="0"/>
        <v/>
      </c>
      <c r="H18" s="42"/>
    </row>
    <row r="19" spans="2:8">
      <c r="B19" s="152"/>
      <c r="D19" s="37"/>
      <c r="E19" s="23"/>
      <c r="F19" s="24"/>
      <c r="G19" s="17" t="str">
        <f t="shared" si="0"/>
        <v/>
      </c>
      <c r="H19" s="42"/>
    </row>
    <row r="20" spans="2:8">
      <c r="B20" s="153" t="s">
        <v>3014</v>
      </c>
      <c r="C20" s="36" t="s">
        <v>3015</v>
      </c>
      <c r="D20" s="37" t="s">
        <v>335</v>
      </c>
      <c r="E20" s="23"/>
      <c r="F20" s="24"/>
      <c r="G20" s="17">
        <f t="shared" si="0"/>
        <v>0</v>
      </c>
      <c r="H20" s="42"/>
    </row>
    <row r="21" spans="2:8">
      <c r="B21" s="152"/>
      <c r="D21" s="37"/>
      <c r="E21" s="23"/>
      <c r="F21" s="40"/>
      <c r="G21" s="17" t="str">
        <f t="shared" si="0"/>
        <v/>
      </c>
      <c r="H21" s="41"/>
    </row>
    <row r="22" spans="2:8">
      <c r="B22" s="153" t="s">
        <v>3016</v>
      </c>
      <c r="C22" s="36" t="s">
        <v>3017</v>
      </c>
      <c r="D22" s="22" t="s">
        <v>335</v>
      </c>
      <c r="E22" s="23"/>
      <c r="F22" s="43"/>
      <c r="G22" s="17">
        <f t="shared" si="0"/>
        <v>0</v>
      </c>
      <c r="H22" s="41"/>
    </row>
    <row r="23" spans="2:8">
      <c r="B23" s="152"/>
      <c r="D23" s="65"/>
      <c r="E23" s="23"/>
      <c r="F23" s="40"/>
      <c r="G23" s="17" t="str">
        <f t="shared" si="0"/>
        <v/>
      </c>
      <c r="H23" s="44"/>
    </row>
    <row r="24" spans="2:8">
      <c r="B24" s="153" t="s">
        <v>3018</v>
      </c>
      <c r="C24" s="36" t="s">
        <v>3019</v>
      </c>
      <c r="D24" s="37" t="s">
        <v>335</v>
      </c>
      <c r="E24" s="23"/>
      <c r="F24" s="45"/>
      <c r="G24" s="17">
        <f t="shared" si="0"/>
        <v>0</v>
      </c>
    </row>
    <row r="25" spans="2:8">
      <c r="B25" s="153"/>
      <c r="C25" s="36"/>
      <c r="D25" s="37"/>
      <c r="E25" s="23"/>
      <c r="F25" s="45"/>
      <c r="G25" s="17" t="str">
        <f t="shared" si="0"/>
        <v/>
      </c>
    </row>
    <row r="26" spans="2:8">
      <c r="B26" s="153"/>
      <c r="C26" s="36"/>
      <c r="D26" s="37"/>
      <c r="E26" s="23"/>
      <c r="F26" s="45"/>
      <c r="G26" s="17" t="str">
        <f t="shared" si="0"/>
        <v/>
      </c>
    </row>
    <row r="27" spans="2:8">
      <c r="B27" s="153"/>
      <c r="C27" s="36"/>
      <c r="D27" s="37"/>
      <c r="E27" s="23"/>
      <c r="F27" s="45"/>
      <c r="G27" s="17" t="str">
        <f t="shared" si="0"/>
        <v/>
      </c>
    </row>
    <row r="28" spans="2:8">
      <c r="B28" s="153"/>
      <c r="C28" s="36"/>
      <c r="D28" s="37"/>
      <c r="E28" s="23"/>
      <c r="F28" s="45"/>
      <c r="G28" s="17" t="str">
        <f t="shared" si="0"/>
        <v/>
      </c>
    </row>
    <row r="29" spans="2:8">
      <c r="B29" s="153"/>
      <c r="C29" s="36"/>
      <c r="D29" s="37"/>
      <c r="E29" s="23"/>
      <c r="F29" s="45"/>
      <c r="G29" s="17" t="str">
        <f t="shared" si="0"/>
        <v/>
      </c>
    </row>
    <row r="30" spans="2:8">
      <c r="B30" s="153"/>
      <c r="C30" s="36"/>
      <c r="D30" s="37"/>
      <c r="E30" s="23"/>
      <c r="F30" s="45"/>
      <c r="G30" s="17" t="str">
        <f t="shared" si="0"/>
        <v/>
      </c>
    </row>
    <row r="31" spans="2:8">
      <c r="B31" s="153"/>
      <c r="C31" s="36"/>
      <c r="D31" s="37"/>
      <c r="E31" s="23"/>
      <c r="F31" s="45"/>
      <c r="G31" s="17" t="str">
        <f t="shared" si="0"/>
        <v/>
      </c>
    </row>
    <row r="32" spans="2:8">
      <c r="B32" s="153"/>
      <c r="C32" s="36"/>
      <c r="D32" s="37"/>
      <c r="E32" s="23"/>
      <c r="F32" s="45"/>
      <c r="G32" s="17" t="str">
        <f t="shared" si="0"/>
        <v/>
      </c>
    </row>
    <row r="33" spans="2:7">
      <c r="B33" s="153"/>
      <c r="C33" s="36"/>
      <c r="D33" s="37"/>
      <c r="E33" s="23"/>
      <c r="F33" s="45"/>
      <c r="G33" s="17" t="str">
        <f t="shared" si="0"/>
        <v/>
      </c>
    </row>
    <row r="34" spans="2:7">
      <c r="B34" s="153"/>
      <c r="C34" s="36"/>
      <c r="D34" s="37"/>
      <c r="E34" s="23"/>
      <c r="F34" s="45"/>
      <c r="G34" s="17" t="str">
        <f t="shared" si="0"/>
        <v/>
      </c>
    </row>
    <row r="35" spans="2:7">
      <c r="B35" s="153"/>
      <c r="C35" s="36"/>
      <c r="D35" s="37"/>
      <c r="E35" s="23"/>
      <c r="F35" s="45"/>
      <c r="G35" s="17" t="str">
        <f t="shared" si="0"/>
        <v/>
      </c>
    </row>
    <row r="36" spans="2:7">
      <c r="B36" s="153"/>
      <c r="C36" s="36"/>
      <c r="D36" s="37"/>
      <c r="E36" s="23"/>
      <c r="F36" s="45"/>
      <c r="G36" s="17" t="str">
        <f t="shared" si="0"/>
        <v/>
      </c>
    </row>
    <row r="37" spans="2:7">
      <c r="B37" s="153"/>
      <c r="C37" s="36"/>
      <c r="D37" s="37"/>
      <c r="E37" s="23"/>
      <c r="F37" s="45"/>
      <c r="G37" s="17" t="str">
        <f t="shared" si="0"/>
        <v/>
      </c>
    </row>
    <row r="38" spans="2:7">
      <c r="B38" s="153"/>
      <c r="C38" s="36"/>
      <c r="D38" s="37"/>
      <c r="E38" s="23"/>
      <c r="F38" s="45"/>
      <c r="G38" s="17" t="str">
        <f t="shared" si="0"/>
        <v/>
      </c>
    </row>
    <row r="39" spans="2:7">
      <c r="B39" s="153"/>
      <c r="C39" s="36"/>
      <c r="D39" s="37"/>
      <c r="E39" s="23"/>
      <c r="F39" s="45"/>
      <c r="G39" s="17" t="str">
        <f t="shared" si="0"/>
        <v/>
      </c>
    </row>
    <row r="40" spans="2:7">
      <c r="B40" s="153"/>
      <c r="C40" s="36"/>
      <c r="D40" s="37"/>
      <c r="E40" s="23"/>
      <c r="F40" s="45"/>
      <c r="G40" s="17" t="str">
        <f t="shared" si="0"/>
        <v/>
      </c>
    </row>
    <row r="41" spans="2:7">
      <c r="B41" s="153"/>
      <c r="C41" s="36"/>
      <c r="D41" s="37"/>
      <c r="E41" s="23"/>
      <c r="F41" s="45"/>
      <c r="G41" s="17" t="str">
        <f t="shared" ref="G41:G71" si="1">IF(D41="","",E41*F41)</f>
        <v/>
      </c>
    </row>
    <row r="42" spans="2:7">
      <c r="B42" s="153"/>
      <c r="C42" s="36"/>
      <c r="D42" s="37"/>
      <c r="E42" s="23"/>
      <c r="F42" s="45"/>
      <c r="G42" s="17" t="str">
        <f t="shared" si="1"/>
        <v/>
      </c>
    </row>
    <row r="43" spans="2:7">
      <c r="B43" s="153"/>
      <c r="C43" s="36"/>
      <c r="D43" s="37"/>
      <c r="E43" s="23"/>
      <c r="F43" s="45"/>
      <c r="G43" s="17" t="str">
        <f t="shared" si="1"/>
        <v/>
      </c>
    </row>
    <row r="44" spans="2:7">
      <c r="B44" s="153"/>
      <c r="C44" s="36"/>
      <c r="D44" s="37"/>
      <c r="E44" s="23"/>
      <c r="F44" s="45"/>
      <c r="G44" s="17" t="str">
        <f t="shared" si="1"/>
        <v/>
      </c>
    </row>
    <row r="45" spans="2:7">
      <c r="B45" s="153"/>
      <c r="C45" s="36"/>
      <c r="D45" s="37"/>
      <c r="E45" s="23"/>
      <c r="F45" s="45"/>
      <c r="G45" s="17" t="str">
        <f t="shared" si="1"/>
        <v/>
      </c>
    </row>
    <row r="46" spans="2:7">
      <c r="B46" s="153"/>
      <c r="C46" s="36"/>
      <c r="D46" s="37"/>
      <c r="E46" s="23"/>
      <c r="F46" s="45"/>
      <c r="G46" s="17" t="str">
        <f t="shared" si="1"/>
        <v/>
      </c>
    </row>
    <row r="47" spans="2:7">
      <c r="B47" s="153"/>
      <c r="C47" s="36"/>
      <c r="D47" s="37"/>
      <c r="E47" s="23"/>
      <c r="F47" s="45"/>
      <c r="G47" s="17" t="str">
        <f t="shared" si="1"/>
        <v/>
      </c>
    </row>
    <row r="48" spans="2:7">
      <c r="B48" s="153"/>
      <c r="C48" s="36"/>
      <c r="D48" s="37"/>
      <c r="E48" s="23"/>
      <c r="F48" s="45"/>
      <c r="G48" s="17" t="str">
        <f t="shared" si="1"/>
        <v/>
      </c>
    </row>
    <row r="49" spans="2:7">
      <c r="B49" s="153"/>
      <c r="C49" s="36"/>
      <c r="D49" s="37"/>
      <c r="E49" s="23"/>
      <c r="F49" s="45"/>
      <c r="G49" s="17" t="str">
        <f t="shared" si="1"/>
        <v/>
      </c>
    </row>
    <row r="50" spans="2:7">
      <c r="B50" s="153"/>
      <c r="C50" s="36"/>
      <c r="D50" s="37"/>
      <c r="E50" s="23"/>
      <c r="F50" s="45"/>
      <c r="G50" s="17" t="str">
        <f t="shared" si="1"/>
        <v/>
      </c>
    </row>
    <row r="51" spans="2:7">
      <c r="B51" s="153"/>
      <c r="C51" s="36"/>
      <c r="D51" s="37"/>
      <c r="E51" s="23"/>
      <c r="F51" s="45"/>
      <c r="G51" s="17" t="str">
        <f t="shared" si="1"/>
        <v/>
      </c>
    </row>
    <row r="52" spans="2:7">
      <c r="B52" s="153"/>
      <c r="C52" s="36"/>
      <c r="D52" s="37"/>
      <c r="E52" s="23"/>
      <c r="F52" s="45"/>
      <c r="G52" s="17" t="str">
        <f t="shared" si="1"/>
        <v/>
      </c>
    </row>
    <row r="53" spans="2:7">
      <c r="B53" s="153"/>
      <c r="C53" s="36"/>
      <c r="D53" s="37"/>
      <c r="E53" s="23"/>
      <c r="F53" s="45"/>
      <c r="G53" s="17" t="str">
        <f t="shared" si="1"/>
        <v/>
      </c>
    </row>
    <row r="54" spans="2:7">
      <c r="B54" s="153"/>
      <c r="C54" s="36"/>
      <c r="D54" s="37"/>
      <c r="E54" s="23"/>
      <c r="F54" s="45"/>
      <c r="G54" s="17" t="str">
        <f t="shared" si="1"/>
        <v/>
      </c>
    </row>
    <row r="55" spans="2:7">
      <c r="B55" s="153"/>
      <c r="C55" s="36"/>
      <c r="D55" s="37"/>
      <c r="E55" s="23"/>
      <c r="F55" s="45"/>
      <c r="G55" s="17" t="str">
        <f t="shared" si="1"/>
        <v/>
      </c>
    </row>
    <row r="56" spans="2:7">
      <c r="B56" s="153"/>
      <c r="C56" s="36"/>
      <c r="D56" s="37"/>
      <c r="E56" s="23"/>
      <c r="F56" s="45"/>
      <c r="G56" s="17" t="str">
        <f t="shared" si="1"/>
        <v/>
      </c>
    </row>
    <row r="57" spans="2:7">
      <c r="B57" s="153"/>
      <c r="C57" s="36"/>
      <c r="D57" s="37"/>
      <c r="E57" s="23"/>
      <c r="F57" s="45"/>
      <c r="G57" s="17" t="str">
        <f t="shared" si="1"/>
        <v/>
      </c>
    </row>
    <row r="58" spans="2:7">
      <c r="B58" s="153"/>
      <c r="C58" s="36"/>
      <c r="D58" s="37"/>
      <c r="E58" s="23"/>
      <c r="F58" s="45"/>
      <c r="G58" s="17" t="str">
        <f t="shared" si="1"/>
        <v/>
      </c>
    </row>
    <row r="59" spans="2:7">
      <c r="B59" s="153"/>
      <c r="C59" s="36"/>
      <c r="D59" s="37"/>
      <c r="E59" s="23"/>
      <c r="F59" s="45"/>
      <c r="G59" s="17" t="str">
        <f t="shared" si="1"/>
        <v/>
      </c>
    </row>
    <row r="60" spans="2:7">
      <c r="B60" s="153"/>
      <c r="C60" s="36"/>
      <c r="D60" s="37"/>
      <c r="E60" s="23"/>
      <c r="F60" s="45"/>
      <c r="G60" s="17" t="str">
        <f t="shared" si="1"/>
        <v/>
      </c>
    </row>
    <row r="61" spans="2:7">
      <c r="B61" s="153"/>
      <c r="C61" s="36"/>
      <c r="D61" s="37"/>
      <c r="E61" s="23"/>
      <c r="F61" s="45"/>
      <c r="G61" s="17" t="str">
        <f t="shared" si="1"/>
        <v/>
      </c>
    </row>
    <row r="62" spans="2:7">
      <c r="B62" s="153"/>
      <c r="C62" s="36"/>
      <c r="D62" s="37"/>
      <c r="E62" s="23"/>
      <c r="F62" s="45"/>
      <c r="G62" s="17" t="str">
        <f t="shared" si="1"/>
        <v/>
      </c>
    </row>
    <row r="63" spans="2:7">
      <c r="B63" s="153"/>
      <c r="C63" s="36"/>
      <c r="D63" s="37"/>
      <c r="E63" s="23"/>
      <c r="F63" s="45"/>
      <c r="G63" s="17" t="str">
        <f t="shared" si="1"/>
        <v/>
      </c>
    </row>
    <row r="64" spans="2:7">
      <c r="B64" s="153"/>
      <c r="C64" s="36"/>
      <c r="D64" s="37"/>
      <c r="E64" s="23"/>
      <c r="F64" s="45"/>
      <c r="G64" s="17" t="str">
        <f t="shared" si="1"/>
        <v/>
      </c>
    </row>
    <row r="65" spans="2:8">
      <c r="B65" s="153"/>
      <c r="C65" s="36"/>
      <c r="D65" s="37"/>
      <c r="E65" s="23"/>
      <c r="F65" s="45"/>
      <c r="G65" s="17" t="str">
        <f t="shared" si="1"/>
        <v/>
      </c>
    </row>
    <row r="66" spans="2:8">
      <c r="B66" s="153"/>
      <c r="C66" s="36"/>
      <c r="D66" s="37"/>
      <c r="E66" s="23"/>
      <c r="F66" s="45"/>
      <c r="G66" s="17" t="str">
        <f t="shared" si="1"/>
        <v/>
      </c>
    </row>
    <row r="67" spans="2:8">
      <c r="B67" s="153"/>
      <c r="C67" s="36"/>
      <c r="D67" s="37"/>
      <c r="E67" s="23"/>
      <c r="F67" s="45"/>
      <c r="G67" s="17" t="str">
        <f t="shared" si="1"/>
        <v/>
      </c>
    </row>
    <row r="68" spans="2:8">
      <c r="B68" s="153"/>
      <c r="C68" s="36"/>
      <c r="D68" s="37"/>
      <c r="E68" s="23"/>
      <c r="F68" s="45"/>
      <c r="G68" s="17" t="str">
        <f t="shared" si="1"/>
        <v/>
      </c>
    </row>
    <row r="69" spans="2:8">
      <c r="B69" s="153"/>
      <c r="C69" s="36"/>
      <c r="D69" s="37"/>
      <c r="E69" s="23"/>
      <c r="F69" s="45"/>
      <c r="G69" s="17" t="str">
        <f t="shared" si="1"/>
        <v/>
      </c>
    </row>
    <row r="70" spans="2:8">
      <c r="B70" s="153"/>
      <c r="C70" s="36"/>
      <c r="D70" s="37"/>
      <c r="E70" s="23"/>
      <c r="F70" s="45"/>
      <c r="G70" s="17" t="str">
        <f t="shared" si="1"/>
        <v/>
      </c>
    </row>
    <row r="71" spans="2:8">
      <c r="B71" s="157"/>
      <c r="D71" s="37"/>
      <c r="E71" s="22"/>
      <c r="F71" s="40"/>
      <c r="G71" s="17" t="str">
        <f t="shared" si="1"/>
        <v/>
      </c>
      <c r="H71" s="41"/>
    </row>
    <row r="72" spans="2:8" s="28" customFormat="1" ht="24.75" customHeight="1">
      <c r="B72" s="90" t="str">
        <f>$B$10</f>
        <v>C12.7</v>
      </c>
      <c r="C72" s="30" t="s">
        <v>94</v>
      </c>
      <c r="D72" s="31"/>
      <c r="E72" s="32"/>
      <c r="F72" s="31"/>
      <c r="G72" s="33">
        <f>SUM(G9:G71)</f>
        <v>0</v>
      </c>
      <c r="H72"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5">
    <tabColor rgb="FFC00000"/>
  </sheetPr>
  <dimension ref="B1:H67"/>
  <sheetViews>
    <sheetView view="pageBreakPreview" topLeftCell="A28" zoomScaleNormal="125" zoomScaleSheetLayoutView="100" zoomScalePageLayoutView="125" workbookViewId="0">
      <selection activeCell="E31"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C12.8</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76"/>
      <c r="C9" s="36"/>
      <c r="D9" s="86"/>
      <c r="E9" s="15"/>
      <c r="F9" s="16"/>
      <c r="G9" s="17" t="str">
        <f t="shared" ref="G9:G40" si="0">IF(D9="","",E9*F9)</f>
        <v/>
      </c>
      <c r="H9" s="18"/>
    </row>
    <row r="10" spans="2:8">
      <c r="B10" s="154" t="s">
        <v>3020</v>
      </c>
      <c r="C10" s="2" t="s">
        <v>3021</v>
      </c>
      <c r="D10" s="22"/>
      <c r="E10" s="22"/>
      <c r="F10" s="40"/>
      <c r="G10" s="17" t="str">
        <f t="shared" si="0"/>
        <v/>
      </c>
      <c r="H10" s="41"/>
    </row>
    <row r="11" spans="2:8">
      <c r="B11" s="152"/>
      <c r="D11" s="22"/>
      <c r="E11" s="22"/>
      <c r="F11" s="40"/>
      <c r="G11" s="17" t="str">
        <f t="shared" si="0"/>
        <v/>
      </c>
      <c r="H11" s="41"/>
    </row>
    <row r="12" spans="2:8">
      <c r="B12" s="153" t="s">
        <v>3022</v>
      </c>
      <c r="C12" s="36" t="s">
        <v>2812</v>
      </c>
      <c r="D12" s="37"/>
      <c r="E12" s="22"/>
      <c r="F12" s="40"/>
      <c r="G12" s="17" t="str">
        <f t="shared" si="0"/>
        <v/>
      </c>
      <c r="H12" s="41"/>
    </row>
    <row r="13" spans="2:8">
      <c r="B13" s="152"/>
      <c r="D13" s="37"/>
      <c r="E13" s="22"/>
      <c r="F13" s="40"/>
      <c r="G13" s="17" t="str">
        <f t="shared" si="0"/>
        <v/>
      </c>
      <c r="H13" s="41"/>
    </row>
    <row r="14" spans="2:8">
      <c r="B14" s="153" t="s">
        <v>3023</v>
      </c>
      <c r="C14" s="36" t="s">
        <v>3024</v>
      </c>
      <c r="D14" s="22" t="s">
        <v>69</v>
      </c>
      <c r="E14" s="22"/>
      <c r="F14" s="40"/>
      <c r="G14" s="17">
        <f t="shared" si="0"/>
        <v>0</v>
      </c>
      <c r="H14" s="41"/>
    </row>
    <row r="15" spans="2:8">
      <c r="B15" s="152"/>
      <c r="D15" s="37"/>
      <c r="E15" s="22"/>
      <c r="F15" s="40"/>
      <c r="G15" s="17" t="str">
        <f t="shared" si="0"/>
        <v/>
      </c>
      <c r="H15" s="41"/>
    </row>
    <row r="16" spans="2:8">
      <c r="B16" s="153" t="s">
        <v>3025</v>
      </c>
      <c r="C16" s="36" t="s">
        <v>3026</v>
      </c>
      <c r="D16" s="22" t="s">
        <v>69</v>
      </c>
      <c r="E16" s="22"/>
      <c r="F16" s="40"/>
      <c r="G16" s="17">
        <f t="shared" si="0"/>
        <v>0</v>
      </c>
      <c r="H16" s="41"/>
    </row>
    <row r="17" spans="2:8">
      <c r="B17" s="152"/>
      <c r="D17" s="37"/>
      <c r="E17" s="22"/>
      <c r="F17" s="40"/>
      <c r="G17" s="17" t="str">
        <f t="shared" si="0"/>
        <v/>
      </c>
      <c r="H17" s="41"/>
    </row>
    <row r="18" spans="2:8">
      <c r="B18" s="153" t="s">
        <v>3027</v>
      </c>
      <c r="C18" s="36" t="s">
        <v>3028</v>
      </c>
      <c r="D18" s="22" t="s">
        <v>69</v>
      </c>
      <c r="E18" s="23"/>
      <c r="F18" s="24"/>
      <c r="G18" s="17">
        <f t="shared" si="0"/>
        <v>0</v>
      </c>
      <c r="H18" s="42"/>
    </row>
    <row r="19" spans="2:8">
      <c r="B19" s="152"/>
      <c r="D19" s="37"/>
      <c r="E19" s="23"/>
      <c r="F19" s="24"/>
      <c r="G19" s="17" t="str">
        <f t="shared" si="0"/>
        <v/>
      </c>
      <c r="H19" s="42"/>
    </row>
    <row r="20" spans="2:8">
      <c r="B20" s="153" t="s">
        <v>3029</v>
      </c>
      <c r="C20" s="36" t="s">
        <v>3030</v>
      </c>
      <c r="D20" s="22" t="s">
        <v>69</v>
      </c>
      <c r="E20" s="23"/>
      <c r="F20" s="24"/>
      <c r="G20" s="17">
        <f t="shared" si="0"/>
        <v>0</v>
      </c>
      <c r="H20" s="42"/>
    </row>
    <row r="21" spans="2:8">
      <c r="B21" s="152"/>
      <c r="D21" s="37"/>
      <c r="E21" s="23"/>
      <c r="F21" s="40"/>
      <c r="G21" s="17" t="str">
        <f t="shared" si="0"/>
        <v/>
      </c>
      <c r="H21" s="41"/>
    </row>
    <row r="22" spans="2:8" ht="23.45" customHeight="1">
      <c r="B22" s="153" t="s">
        <v>3031</v>
      </c>
      <c r="C22" s="55" t="s">
        <v>3032</v>
      </c>
      <c r="D22" s="22" t="s">
        <v>69</v>
      </c>
      <c r="E22" s="23"/>
      <c r="F22" s="43"/>
      <c r="G22" s="17">
        <f t="shared" si="0"/>
        <v>0</v>
      </c>
      <c r="H22" s="41"/>
    </row>
    <row r="23" spans="2:8">
      <c r="B23" s="152"/>
      <c r="D23" s="65"/>
      <c r="E23" s="23"/>
      <c r="F23" s="40"/>
      <c r="G23" s="17" t="str">
        <f t="shared" si="0"/>
        <v/>
      </c>
      <c r="H23" s="44"/>
    </row>
    <row r="24" spans="2:8" ht="38.1" customHeight="1">
      <c r="B24" s="153" t="s">
        <v>3033</v>
      </c>
      <c r="C24" s="53" t="s">
        <v>3034</v>
      </c>
      <c r="D24" s="37" t="s">
        <v>109</v>
      </c>
      <c r="E24" s="23"/>
      <c r="F24" s="45"/>
      <c r="G24" s="17">
        <f t="shared" si="0"/>
        <v>0</v>
      </c>
    </row>
    <row r="25" spans="2:8">
      <c r="B25" s="152"/>
      <c r="C25" s="1"/>
      <c r="D25" s="37"/>
      <c r="E25" s="23"/>
      <c r="F25" s="45"/>
      <c r="G25" s="17" t="str">
        <f t="shared" si="0"/>
        <v/>
      </c>
    </row>
    <row r="26" spans="2:8" ht="36.6" customHeight="1">
      <c r="B26" s="153" t="s">
        <v>3035</v>
      </c>
      <c r="C26" s="53" t="s">
        <v>3036</v>
      </c>
      <c r="D26" s="37" t="s">
        <v>109</v>
      </c>
      <c r="E26" s="23"/>
      <c r="F26" s="38"/>
      <c r="G26" s="17">
        <f t="shared" si="0"/>
        <v>0</v>
      </c>
    </row>
    <row r="27" spans="2:8">
      <c r="B27" s="152"/>
      <c r="C27" s="1"/>
      <c r="D27" s="37"/>
      <c r="E27" s="23"/>
      <c r="F27" s="45"/>
      <c r="G27" s="17" t="str">
        <f t="shared" si="0"/>
        <v/>
      </c>
    </row>
    <row r="28" spans="2:8" ht="24.6" customHeight="1">
      <c r="B28" s="153" t="s">
        <v>3037</v>
      </c>
      <c r="C28" s="58" t="s">
        <v>3038</v>
      </c>
      <c r="D28" s="37" t="s">
        <v>335</v>
      </c>
      <c r="E28" s="23"/>
      <c r="F28" s="43"/>
      <c r="G28" s="17">
        <f t="shared" si="0"/>
        <v>0</v>
      </c>
    </row>
    <row r="29" spans="2:8">
      <c r="B29" s="152"/>
      <c r="C29" s="36"/>
      <c r="D29" s="37"/>
      <c r="E29" s="23"/>
      <c r="F29" s="45"/>
      <c r="G29" s="17" t="str">
        <f t="shared" si="0"/>
        <v/>
      </c>
    </row>
    <row r="30" spans="2:8" ht="27" customHeight="1">
      <c r="B30" s="152" t="s">
        <v>3039</v>
      </c>
      <c r="C30" s="53" t="s">
        <v>3040</v>
      </c>
      <c r="D30" s="37" t="s">
        <v>335</v>
      </c>
      <c r="E30" s="23"/>
      <c r="F30" s="40"/>
      <c r="G30" s="17">
        <f t="shared" si="0"/>
        <v>0</v>
      </c>
      <c r="H30" s="41"/>
    </row>
    <row r="31" spans="2:8">
      <c r="B31" s="152"/>
      <c r="C31" s="58"/>
      <c r="D31" s="37"/>
      <c r="E31" s="23"/>
      <c r="F31" s="40"/>
      <c r="G31" s="17" t="str">
        <f t="shared" si="0"/>
        <v/>
      </c>
      <c r="H31" s="41"/>
    </row>
    <row r="32" spans="2:8" ht="27.6" customHeight="1">
      <c r="B32" s="152" t="s">
        <v>3041</v>
      </c>
      <c r="C32" s="53" t="s">
        <v>3042</v>
      </c>
      <c r="D32" s="37" t="s">
        <v>335</v>
      </c>
      <c r="E32" s="23"/>
      <c r="F32" s="38"/>
      <c r="G32" s="17">
        <f t="shared" si="0"/>
        <v>0</v>
      </c>
      <c r="H32" s="42"/>
    </row>
    <row r="33" spans="2:8">
      <c r="B33" s="152"/>
      <c r="C33" s="36"/>
      <c r="D33" s="37"/>
      <c r="E33" s="26"/>
      <c r="F33" s="27"/>
      <c r="G33" s="17" t="str">
        <f t="shared" si="0"/>
        <v/>
      </c>
      <c r="H33" s="18"/>
    </row>
    <row r="34" spans="2:8" s="36" customFormat="1" ht="27" customHeight="1">
      <c r="B34" s="153" t="s">
        <v>3043</v>
      </c>
      <c r="C34" s="53" t="s">
        <v>3044</v>
      </c>
      <c r="D34" s="37" t="s">
        <v>335</v>
      </c>
      <c r="E34" s="26"/>
      <c r="F34" s="27"/>
      <c r="G34" s="17">
        <f t="shared" si="0"/>
        <v>0</v>
      </c>
      <c r="H34" s="18"/>
    </row>
    <row r="35" spans="2:8">
      <c r="B35" s="152"/>
      <c r="C35" s="36"/>
      <c r="D35" s="37"/>
      <c r="E35" s="23"/>
      <c r="F35" s="38"/>
      <c r="G35" s="17" t="str">
        <f t="shared" si="0"/>
        <v/>
      </c>
      <c r="H35" s="42"/>
    </row>
    <row r="36" spans="2:8" ht="24.95" customHeight="1">
      <c r="B36" s="152" t="s">
        <v>3045</v>
      </c>
      <c r="C36" s="53" t="s">
        <v>3046</v>
      </c>
      <c r="D36" s="37" t="s">
        <v>335</v>
      </c>
      <c r="E36" s="23"/>
      <c r="F36" s="38"/>
      <c r="G36" s="17">
        <f t="shared" si="0"/>
        <v>0</v>
      </c>
      <c r="H36" s="42"/>
    </row>
    <row r="37" spans="2:8">
      <c r="B37" s="152"/>
      <c r="C37" s="36"/>
      <c r="D37" s="22"/>
      <c r="E37" s="23"/>
      <c r="F37" s="47"/>
      <c r="G37" s="17" t="str">
        <f t="shared" si="0"/>
        <v/>
      </c>
      <c r="H37" s="41"/>
    </row>
    <row r="38" spans="2:8" ht="27.6" customHeight="1">
      <c r="B38" s="152" t="s">
        <v>3047</v>
      </c>
      <c r="C38" s="53" t="s">
        <v>3048</v>
      </c>
      <c r="D38" s="37" t="s">
        <v>335</v>
      </c>
      <c r="E38" s="23"/>
      <c r="F38" s="47"/>
      <c r="G38" s="17">
        <f t="shared" si="0"/>
        <v>0</v>
      </c>
      <c r="H38" s="41"/>
    </row>
    <row r="39" spans="2:8">
      <c r="B39" s="152"/>
      <c r="C39" s="35"/>
      <c r="D39" s="22"/>
      <c r="E39" s="23"/>
      <c r="F39" s="43"/>
      <c r="G39" s="17" t="str">
        <f t="shared" si="0"/>
        <v/>
      </c>
      <c r="H39" s="41"/>
    </row>
    <row r="40" spans="2:8">
      <c r="B40" s="153" t="s">
        <v>3049</v>
      </c>
      <c r="C40" s="35" t="s">
        <v>3050</v>
      </c>
      <c r="D40" s="37" t="s">
        <v>335</v>
      </c>
      <c r="E40" s="23"/>
      <c r="F40" s="43"/>
      <c r="G40" s="17">
        <f t="shared" si="0"/>
        <v>0</v>
      </c>
      <c r="H40" s="41"/>
    </row>
    <row r="41" spans="2:8">
      <c r="B41" s="152"/>
      <c r="D41" s="37"/>
      <c r="E41" s="22"/>
      <c r="F41" s="40"/>
      <c r="G41" s="17" t="str">
        <f t="shared" ref="G41:G66" si="1">IF(D41="","",E41*F41)</f>
        <v/>
      </c>
      <c r="H41" s="41"/>
    </row>
    <row r="42" spans="2:8">
      <c r="B42" s="153" t="s">
        <v>3051</v>
      </c>
      <c r="C42" s="1" t="s">
        <v>3052</v>
      </c>
      <c r="D42" s="65" t="s">
        <v>467</v>
      </c>
      <c r="E42" s="22"/>
      <c r="F42" s="40"/>
      <c r="G42" s="17">
        <f t="shared" si="1"/>
        <v>0</v>
      </c>
      <c r="H42" s="41"/>
    </row>
    <row r="43" spans="2:8">
      <c r="B43" s="157"/>
      <c r="C43" s="1"/>
      <c r="D43" s="45"/>
      <c r="E43" s="22"/>
      <c r="F43" s="40"/>
      <c r="G43" s="17" t="str">
        <f t="shared" si="1"/>
        <v/>
      </c>
      <c r="H43" s="41"/>
    </row>
    <row r="44" spans="2:8" ht="14.25">
      <c r="B44" s="153" t="s">
        <v>3053</v>
      </c>
      <c r="C44" s="36" t="s">
        <v>3054</v>
      </c>
      <c r="D44" s="15" t="s">
        <v>381</v>
      </c>
      <c r="E44" s="22"/>
      <c r="F44" s="40"/>
      <c r="G44" s="17">
        <f t="shared" si="1"/>
        <v>0</v>
      </c>
      <c r="H44" s="41"/>
    </row>
    <row r="45" spans="2:8">
      <c r="B45" s="157"/>
      <c r="D45" s="37"/>
      <c r="E45" s="22"/>
      <c r="F45" s="40"/>
      <c r="G45" s="17" t="str">
        <f t="shared" si="1"/>
        <v/>
      </c>
      <c r="H45" s="41"/>
    </row>
    <row r="46" spans="2:8" ht="27.6" customHeight="1">
      <c r="B46" s="153" t="s">
        <v>3055</v>
      </c>
      <c r="C46" s="53" t="s">
        <v>3056</v>
      </c>
      <c r="D46" s="22" t="s">
        <v>122</v>
      </c>
      <c r="E46" s="22"/>
      <c r="F46" s="40"/>
      <c r="G46" s="17">
        <f t="shared" si="1"/>
        <v>0</v>
      </c>
      <c r="H46" s="41"/>
    </row>
    <row r="47" spans="2:8">
      <c r="B47" s="157"/>
      <c r="D47" s="37"/>
      <c r="E47" s="22"/>
      <c r="F47" s="40"/>
      <c r="G47" s="17" t="str">
        <f t="shared" si="1"/>
        <v/>
      </c>
      <c r="H47" s="41"/>
    </row>
    <row r="48" spans="2:8">
      <c r="B48" s="153" t="s">
        <v>3057</v>
      </c>
      <c r="C48" s="1" t="s">
        <v>3058</v>
      </c>
      <c r="D48" s="22" t="s">
        <v>122</v>
      </c>
      <c r="E48" s="22"/>
      <c r="F48" s="40"/>
      <c r="G48" s="17">
        <f t="shared" si="1"/>
        <v>0</v>
      </c>
      <c r="H48" s="41"/>
    </row>
    <row r="49" spans="2:8">
      <c r="B49" s="153"/>
      <c r="C49" s="1"/>
      <c r="D49" s="22"/>
      <c r="E49" s="22"/>
      <c r="F49" s="40"/>
      <c r="G49" s="17" t="str">
        <f t="shared" si="1"/>
        <v/>
      </c>
      <c r="H49" s="41"/>
    </row>
    <row r="50" spans="2:8">
      <c r="B50" s="153"/>
      <c r="C50" s="1"/>
      <c r="D50" s="22"/>
      <c r="E50" s="22"/>
      <c r="F50" s="40"/>
      <c r="G50" s="17" t="str">
        <f t="shared" si="1"/>
        <v/>
      </c>
      <c r="H50" s="41"/>
    </row>
    <row r="51" spans="2:8">
      <c r="B51" s="153"/>
      <c r="C51" s="1"/>
      <c r="D51" s="22"/>
      <c r="E51" s="22"/>
      <c r="F51" s="40"/>
      <c r="G51" s="17" t="str">
        <f t="shared" si="1"/>
        <v/>
      </c>
      <c r="H51" s="41"/>
    </row>
    <row r="52" spans="2:8">
      <c r="B52" s="153"/>
      <c r="C52" s="1"/>
      <c r="D52" s="22"/>
      <c r="E52" s="22"/>
      <c r="F52" s="40"/>
      <c r="G52" s="17" t="str">
        <f t="shared" si="1"/>
        <v/>
      </c>
      <c r="H52" s="41"/>
    </row>
    <row r="53" spans="2:8">
      <c r="B53" s="153"/>
      <c r="C53" s="1"/>
      <c r="D53" s="22"/>
      <c r="E53" s="22"/>
      <c r="F53" s="40"/>
      <c r="G53" s="17" t="str">
        <f t="shared" si="1"/>
        <v/>
      </c>
      <c r="H53" s="41"/>
    </row>
    <row r="54" spans="2:8">
      <c r="B54" s="153"/>
      <c r="C54" s="1"/>
      <c r="D54" s="22"/>
      <c r="E54" s="22"/>
      <c r="F54" s="40"/>
      <c r="G54" s="17" t="str">
        <f t="shared" si="1"/>
        <v/>
      </c>
      <c r="H54" s="41"/>
    </row>
    <row r="55" spans="2:8">
      <c r="B55" s="153"/>
      <c r="C55" s="1"/>
      <c r="D55" s="22"/>
      <c r="E55" s="22"/>
      <c r="F55" s="40"/>
      <c r="G55" s="17" t="str">
        <f t="shared" si="1"/>
        <v/>
      </c>
      <c r="H55" s="41"/>
    </row>
    <row r="56" spans="2:8">
      <c r="B56" s="153"/>
      <c r="C56" s="1"/>
      <c r="D56" s="22"/>
      <c r="E56" s="22"/>
      <c r="F56" s="40"/>
      <c r="G56" s="17" t="str">
        <f t="shared" si="1"/>
        <v/>
      </c>
      <c r="H56" s="41"/>
    </row>
    <row r="57" spans="2:8">
      <c r="B57" s="153"/>
      <c r="C57" s="1"/>
      <c r="D57" s="22"/>
      <c r="E57" s="22"/>
      <c r="F57" s="40"/>
      <c r="G57" s="17" t="str">
        <f t="shared" si="1"/>
        <v/>
      </c>
      <c r="H57" s="41"/>
    </row>
    <row r="58" spans="2:8">
      <c r="B58" s="153"/>
      <c r="C58" s="1"/>
      <c r="D58" s="22"/>
      <c r="E58" s="22"/>
      <c r="F58" s="40"/>
      <c r="G58" s="17" t="str">
        <f t="shared" si="1"/>
        <v/>
      </c>
      <c r="H58" s="41"/>
    </row>
    <row r="59" spans="2:8">
      <c r="B59" s="153"/>
      <c r="C59" s="1"/>
      <c r="D59" s="22"/>
      <c r="E59" s="22"/>
      <c r="F59" s="40"/>
      <c r="G59" s="17" t="str">
        <f t="shared" si="1"/>
        <v/>
      </c>
      <c r="H59" s="41"/>
    </row>
    <row r="60" spans="2:8">
      <c r="B60" s="153"/>
      <c r="C60" s="1"/>
      <c r="D60" s="22"/>
      <c r="E60" s="22"/>
      <c r="F60" s="40"/>
      <c r="G60" s="17" t="str">
        <f t="shared" si="1"/>
        <v/>
      </c>
      <c r="H60" s="41"/>
    </row>
    <row r="61" spans="2:8">
      <c r="B61" s="153"/>
      <c r="C61" s="1"/>
      <c r="D61" s="22"/>
      <c r="E61" s="22"/>
      <c r="F61" s="40"/>
      <c r="G61" s="17" t="str">
        <f t="shared" si="1"/>
        <v/>
      </c>
      <c r="H61" s="41"/>
    </row>
    <row r="62" spans="2:8">
      <c r="B62" s="153"/>
      <c r="C62" s="1"/>
      <c r="D62" s="22"/>
      <c r="E62" s="22"/>
      <c r="F62" s="40"/>
      <c r="G62" s="17" t="str">
        <f t="shared" si="1"/>
        <v/>
      </c>
      <c r="H62" s="41"/>
    </row>
    <row r="63" spans="2:8">
      <c r="B63" s="153"/>
      <c r="C63" s="1"/>
      <c r="D63" s="22"/>
      <c r="E63" s="22"/>
      <c r="F63" s="40"/>
      <c r="G63" s="17" t="str">
        <f t="shared" si="1"/>
        <v/>
      </c>
      <c r="H63" s="41"/>
    </row>
    <row r="64" spans="2:8">
      <c r="B64" s="153"/>
      <c r="C64" s="1"/>
      <c r="D64" s="22"/>
      <c r="E64" s="22"/>
      <c r="F64" s="40"/>
      <c r="G64" s="17" t="str">
        <f t="shared" si="1"/>
        <v/>
      </c>
      <c r="H64" s="41"/>
    </row>
    <row r="65" spans="2:8">
      <c r="B65" s="153"/>
      <c r="C65" s="1"/>
      <c r="D65" s="22"/>
      <c r="E65" s="22"/>
      <c r="F65" s="40"/>
      <c r="G65" s="17" t="str">
        <f t="shared" si="1"/>
        <v/>
      </c>
      <c r="H65" s="41"/>
    </row>
    <row r="66" spans="2:8">
      <c r="B66" s="157"/>
      <c r="C66" s="1"/>
      <c r="D66" s="45"/>
      <c r="E66" s="22"/>
      <c r="F66" s="40"/>
      <c r="G66" s="17" t="str">
        <f t="shared" si="1"/>
        <v/>
      </c>
      <c r="H66" s="41"/>
    </row>
    <row r="67" spans="2:8" s="28" customFormat="1" ht="24.75" customHeight="1">
      <c r="B67" s="90" t="str">
        <f>$B$10</f>
        <v>C12.8</v>
      </c>
      <c r="C67" s="30" t="s">
        <v>94</v>
      </c>
      <c r="D67" s="31"/>
      <c r="E67" s="32"/>
      <c r="F67" s="31"/>
      <c r="G67" s="33">
        <f>SUM(G9:G66)</f>
        <v>0</v>
      </c>
      <c r="H67"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6">
    <tabColor rgb="FFC00000"/>
  </sheetPr>
  <dimension ref="B1:H52"/>
  <sheetViews>
    <sheetView view="pageBreakPreview" zoomScaleNormal="125" zoomScaleSheetLayoutView="100" zoomScalePageLayoutView="125" workbookViewId="0">
      <selection activeCell="E2"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C12.9</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76"/>
      <c r="C9" s="36"/>
      <c r="D9" s="86"/>
      <c r="E9" s="15"/>
      <c r="F9" s="16"/>
      <c r="G9" s="17" t="str">
        <f t="shared" ref="G9:G34" si="0">IF(D9="","",E9*F9)</f>
        <v/>
      </c>
      <c r="H9" s="18"/>
    </row>
    <row r="10" spans="2:8">
      <c r="B10" s="158" t="s">
        <v>3059</v>
      </c>
      <c r="C10" s="84" t="s">
        <v>3060</v>
      </c>
      <c r="D10" s="15"/>
      <c r="E10" s="15"/>
      <c r="F10" s="16"/>
      <c r="G10" s="17" t="str">
        <f t="shared" si="0"/>
        <v/>
      </c>
      <c r="H10" s="18"/>
    </row>
    <row r="11" spans="2:8">
      <c r="B11" s="152"/>
      <c r="D11" s="22"/>
      <c r="E11" s="22"/>
      <c r="F11" s="40"/>
      <c r="G11" s="17" t="str">
        <f t="shared" si="0"/>
        <v/>
      </c>
      <c r="H11" s="41"/>
    </row>
    <row r="12" spans="2:8" ht="24.95" customHeight="1">
      <c r="B12" s="153" t="s">
        <v>3061</v>
      </c>
      <c r="C12" s="785" t="s">
        <v>3062</v>
      </c>
      <c r="D12" s="37" t="s">
        <v>93</v>
      </c>
      <c r="E12" s="22"/>
      <c r="F12" s="40"/>
      <c r="G12" s="17">
        <f t="shared" si="0"/>
        <v>0</v>
      </c>
      <c r="H12" s="41"/>
    </row>
    <row r="13" spans="2:8">
      <c r="B13" s="152"/>
      <c r="D13" s="37"/>
      <c r="E13" s="22"/>
      <c r="F13" s="40"/>
      <c r="G13" s="17" t="str">
        <f t="shared" si="0"/>
        <v/>
      </c>
      <c r="H13" s="41"/>
    </row>
    <row r="14" spans="2:8" ht="42.6" customHeight="1">
      <c r="B14" s="153" t="s">
        <v>3063</v>
      </c>
      <c r="C14" s="785" t="s">
        <v>3064</v>
      </c>
      <c r="D14" s="37" t="s">
        <v>93</v>
      </c>
      <c r="E14" s="22"/>
      <c r="F14" s="40"/>
      <c r="G14" s="17">
        <f t="shared" si="0"/>
        <v>0</v>
      </c>
      <c r="H14" s="41"/>
    </row>
    <row r="15" spans="2:8">
      <c r="B15" s="152"/>
      <c r="D15" s="37"/>
      <c r="E15" s="22"/>
      <c r="F15" s="40"/>
      <c r="G15" s="17" t="str">
        <f t="shared" si="0"/>
        <v/>
      </c>
      <c r="H15" s="41"/>
    </row>
    <row r="16" spans="2:8" ht="14.25">
      <c r="B16" s="153" t="s">
        <v>3065</v>
      </c>
      <c r="C16" s="784" t="s">
        <v>3066</v>
      </c>
      <c r="D16" s="22" t="s">
        <v>2786</v>
      </c>
      <c r="E16" s="22"/>
      <c r="F16" s="40"/>
      <c r="G16" s="17">
        <f t="shared" si="0"/>
        <v>0</v>
      </c>
      <c r="H16" s="41"/>
    </row>
    <row r="17" spans="2:8">
      <c r="B17" s="152"/>
      <c r="D17" s="37"/>
      <c r="E17" s="22"/>
      <c r="F17" s="40"/>
      <c r="G17" s="17" t="str">
        <f t="shared" si="0"/>
        <v/>
      </c>
      <c r="H17" s="41"/>
    </row>
    <row r="18" spans="2:8" ht="73.5" customHeight="1">
      <c r="B18" s="153" t="s">
        <v>3067</v>
      </c>
      <c r="C18" s="785" t="s">
        <v>3068</v>
      </c>
      <c r="D18" s="37" t="s">
        <v>93</v>
      </c>
      <c r="E18" s="23"/>
      <c r="F18" s="24"/>
      <c r="G18" s="17">
        <f t="shared" si="0"/>
        <v>0</v>
      </c>
      <c r="H18" s="42"/>
    </row>
    <row r="19" spans="2:8">
      <c r="B19" s="152"/>
      <c r="D19" s="37"/>
      <c r="E19" s="23"/>
      <c r="F19" s="24"/>
      <c r="G19" s="17" t="str">
        <f t="shared" si="0"/>
        <v/>
      </c>
      <c r="H19" s="42"/>
    </row>
    <row r="20" spans="2:8" ht="48.6" customHeight="1">
      <c r="B20" s="153" t="s">
        <v>3069</v>
      </c>
      <c r="C20" s="785" t="s">
        <v>3070</v>
      </c>
      <c r="D20" s="22" t="s">
        <v>335</v>
      </c>
      <c r="E20" s="23"/>
      <c r="F20" s="24"/>
      <c r="G20" s="17">
        <f t="shared" si="0"/>
        <v>0</v>
      </c>
      <c r="H20" s="42"/>
    </row>
    <row r="21" spans="2:8">
      <c r="B21" s="152"/>
      <c r="D21" s="37"/>
      <c r="E21" s="23"/>
      <c r="F21" s="40"/>
      <c r="G21" s="17" t="str">
        <f t="shared" si="0"/>
        <v/>
      </c>
      <c r="H21" s="41"/>
    </row>
    <row r="22" spans="2:8" ht="50.1" customHeight="1">
      <c r="B22" s="153" t="s">
        <v>3071</v>
      </c>
      <c r="C22" s="785" t="s">
        <v>3072</v>
      </c>
      <c r="D22" s="22" t="s">
        <v>335</v>
      </c>
      <c r="E22" s="23"/>
      <c r="F22" s="43"/>
      <c r="G22" s="17">
        <f t="shared" si="0"/>
        <v>0</v>
      </c>
      <c r="H22" s="41"/>
    </row>
    <row r="23" spans="2:8">
      <c r="B23" s="152"/>
      <c r="D23" s="65"/>
      <c r="E23" s="23"/>
      <c r="F23" s="40"/>
      <c r="G23" s="17" t="str">
        <f t="shared" si="0"/>
        <v/>
      </c>
      <c r="H23" s="44"/>
    </row>
    <row r="24" spans="2:8" ht="38.1" customHeight="1">
      <c r="B24" s="153" t="s">
        <v>3073</v>
      </c>
      <c r="C24" s="785" t="s">
        <v>3074</v>
      </c>
      <c r="D24" s="37" t="s">
        <v>93</v>
      </c>
      <c r="E24" s="23"/>
      <c r="F24" s="45"/>
      <c r="G24" s="17">
        <f t="shared" si="0"/>
        <v>0</v>
      </c>
    </row>
    <row r="25" spans="2:8">
      <c r="B25" s="152"/>
      <c r="C25" s="1"/>
      <c r="D25" s="37"/>
      <c r="E25" s="23"/>
      <c r="F25" s="45"/>
      <c r="G25" s="17" t="str">
        <f t="shared" si="0"/>
        <v/>
      </c>
    </row>
    <row r="26" spans="2:8" ht="53.45" customHeight="1">
      <c r="B26" s="153" t="s">
        <v>3075</v>
      </c>
      <c r="C26" s="785" t="s">
        <v>3076</v>
      </c>
      <c r="D26" s="37" t="s">
        <v>335</v>
      </c>
      <c r="E26" s="23"/>
      <c r="F26" s="38"/>
      <c r="G26" s="17">
        <f t="shared" si="0"/>
        <v>0</v>
      </c>
    </row>
    <row r="27" spans="2:8">
      <c r="B27" s="152"/>
      <c r="C27" s="1"/>
      <c r="D27" s="37"/>
      <c r="E27" s="23"/>
      <c r="F27" s="45"/>
      <c r="G27" s="17" t="str">
        <f t="shared" si="0"/>
        <v/>
      </c>
    </row>
    <row r="28" spans="2:8" ht="42.6" customHeight="1">
      <c r="B28" s="153" t="s">
        <v>3077</v>
      </c>
      <c r="C28" s="785" t="s">
        <v>3078</v>
      </c>
      <c r="D28" s="37" t="s">
        <v>335</v>
      </c>
      <c r="E28" s="23"/>
      <c r="F28" s="43"/>
      <c r="G28" s="17">
        <f t="shared" si="0"/>
        <v>0</v>
      </c>
    </row>
    <row r="29" spans="2:8">
      <c r="B29" s="152"/>
      <c r="C29" s="36"/>
      <c r="D29" s="37"/>
      <c r="E29" s="23"/>
      <c r="F29" s="45"/>
      <c r="G29" s="17" t="str">
        <f t="shared" si="0"/>
        <v/>
      </c>
    </row>
    <row r="30" spans="2:8" ht="33.950000000000003" customHeight="1">
      <c r="B30" s="152" t="s">
        <v>3079</v>
      </c>
      <c r="C30" s="785" t="s">
        <v>3080</v>
      </c>
      <c r="D30" s="37" t="s">
        <v>93</v>
      </c>
      <c r="E30" s="23"/>
      <c r="F30" s="40"/>
      <c r="G30" s="17">
        <f t="shared" si="0"/>
        <v>0</v>
      </c>
      <c r="H30" s="41"/>
    </row>
    <row r="31" spans="2:8">
      <c r="B31" s="152"/>
      <c r="C31" s="58"/>
      <c r="D31" s="37"/>
      <c r="E31" s="23"/>
      <c r="F31" s="40"/>
      <c r="G31" s="17" t="str">
        <f t="shared" si="0"/>
        <v/>
      </c>
      <c r="H31" s="41"/>
    </row>
    <row r="32" spans="2:8" ht="39" customHeight="1">
      <c r="B32" s="152" t="s">
        <v>3081</v>
      </c>
      <c r="C32" s="785" t="s">
        <v>3082</v>
      </c>
      <c r="D32" s="37" t="s">
        <v>335</v>
      </c>
      <c r="E32" s="23"/>
      <c r="F32" s="38"/>
      <c r="G32" s="17">
        <f t="shared" si="0"/>
        <v>0</v>
      </c>
      <c r="H32" s="42"/>
    </row>
    <row r="33" spans="2:8">
      <c r="B33" s="152"/>
      <c r="C33" s="36"/>
      <c r="D33" s="37"/>
      <c r="E33" s="26"/>
      <c r="F33" s="27"/>
      <c r="G33" s="17" t="str">
        <f t="shared" si="0"/>
        <v/>
      </c>
      <c r="H33" s="18"/>
    </row>
    <row r="34" spans="2:8" s="36" customFormat="1" ht="39" customHeight="1">
      <c r="B34" s="153" t="s">
        <v>3083</v>
      </c>
      <c r="C34" s="785" t="s">
        <v>3084</v>
      </c>
      <c r="D34" s="37" t="s">
        <v>335</v>
      </c>
      <c r="E34" s="26"/>
      <c r="F34" s="27"/>
      <c r="G34" s="17">
        <f t="shared" si="0"/>
        <v>0</v>
      </c>
      <c r="H34" s="18"/>
    </row>
    <row r="35" spans="2:8" s="36" customFormat="1">
      <c r="B35" s="153"/>
      <c r="C35" s="55"/>
      <c r="D35" s="37"/>
      <c r="E35" s="26"/>
      <c r="F35" s="27"/>
      <c r="G35" s="17"/>
      <c r="H35" s="18"/>
    </row>
    <row r="36" spans="2:8" s="36" customFormat="1">
      <c r="B36" s="153"/>
      <c r="C36" s="55"/>
      <c r="D36" s="37"/>
      <c r="E36" s="26"/>
      <c r="F36" s="27"/>
      <c r="G36" s="17"/>
      <c r="H36" s="18"/>
    </row>
    <row r="37" spans="2:8" s="36" customFormat="1">
      <c r="B37" s="153"/>
      <c r="C37" s="55"/>
      <c r="D37" s="37"/>
      <c r="E37" s="26"/>
      <c r="F37" s="27"/>
      <c r="G37" s="17"/>
      <c r="H37" s="18"/>
    </row>
    <row r="38" spans="2:8" s="36" customFormat="1">
      <c r="B38" s="153"/>
      <c r="C38" s="55"/>
      <c r="D38" s="37"/>
      <c r="E38" s="26"/>
      <c r="F38" s="27"/>
      <c r="G38" s="17"/>
      <c r="H38" s="18"/>
    </row>
    <row r="39" spans="2:8" s="36" customFormat="1">
      <c r="B39" s="153"/>
      <c r="C39" s="55"/>
      <c r="D39" s="37"/>
      <c r="E39" s="26"/>
      <c r="F39" s="27"/>
      <c r="G39" s="17"/>
      <c r="H39" s="18"/>
    </row>
    <row r="40" spans="2:8" s="36" customFormat="1">
      <c r="B40" s="153"/>
      <c r="C40" s="55"/>
      <c r="D40" s="37"/>
      <c r="E40" s="26"/>
      <c r="F40" s="27"/>
      <c r="G40" s="17"/>
      <c r="H40" s="18"/>
    </row>
    <row r="41" spans="2:8" s="36" customFormat="1">
      <c r="B41" s="153"/>
      <c r="C41" s="55"/>
      <c r="D41" s="37"/>
      <c r="E41" s="26"/>
      <c r="F41" s="27"/>
      <c r="G41" s="17"/>
      <c r="H41" s="18"/>
    </row>
    <row r="42" spans="2:8" s="36" customFormat="1">
      <c r="B42" s="153"/>
      <c r="C42" s="55"/>
      <c r="D42" s="37"/>
      <c r="E42" s="26"/>
      <c r="F42" s="27"/>
      <c r="G42" s="17"/>
      <c r="H42" s="18"/>
    </row>
    <row r="43" spans="2:8" s="36" customFormat="1">
      <c r="B43" s="153"/>
      <c r="C43" s="55"/>
      <c r="D43" s="37"/>
      <c r="E43" s="26"/>
      <c r="F43" s="27"/>
      <c r="G43" s="17"/>
      <c r="H43" s="18"/>
    </row>
    <row r="44" spans="2:8" s="36" customFormat="1">
      <c r="B44" s="153"/>
      <c r="C44" s="55"/>
      <c r="D44" s="37"/>
      <c r="E44" s="26"/>
      <c r="F44" s="27"/>
      <c r="G44" s="17"/>
      <c r="H44" s="18"/>
    </row>
    <row r="45" spans="2:8" s="36" customFormat="1">
      <c r="B45" s="153"/>
      <c r="C45" s="55"/>
      <c r="D45" s="37"/>
      <c r="E45" s="26"/>
      <c r="F45" s="27"/>
      <c r="G45" s="17"/>
      <c r="H45" s="18"/>
    </row>
    <row r="46" spans="2:8" s="36" customFormat="1">
      <c r="B46" s="153"/>
      <c r="C46" s="55"/>
      <c r="D46" s="37"/>
      <c r="E46" s="26"/>
      <c r="F46" s="27"/>
      <c r="G46" s="17"/>
      <c r="H46" s="18"/>
    </row>
    <row r="47" spans="2:8" s="36" customFormat="1">
      <c r="B47" s="153"/>
      <c r="C47" s="55"/>
      <c r="D47" s="37"/>
      <c r="E47" s="26"/>
      <c r="F47" s="27"/>
      <c r="G47" s="17"/>
      <c r="H47" s="18"/>
    </row>
    <row r="48" spans="2:8" s="36" customFormat="1">
      <c r="B48" s="153"/>
      <c r="C48" s="55"/>
      <c r="D48" s="37"/>
      <c r="E48" s="26"/>
      <c r="F48" s="27"/>
      <c r="G48" s="17"/>
      <c r="H48" s="18"/>
    </row>
    <row r="49" spans="2:8" s="36" customFormat="1">
      <c r="B49" s="153"/>
      <c r="C49" s="55"/>
      <c r="D49" s="37"/>
      <c r="E49" s="26"/>
      <c r="F49" s="27"/>
      <c r="G49" s="17"/>
      <c r="H49" s="18"/>
    </row>
    <row r="50" spans="2:8" s="36" customFormat="1">
      <c r="B50" s="153"/>
      <c r="C50" s="55"/>
      <c r="D50" s="37"/>
      <c r="E50" s="26"/>
      <c r="F50" s="27"/>
      <c r="G50" s="17"/>
      <c r="H50" s="18"/>
    </row>
    <row r="51" spans="2:8">
      <c r="B51" s="152"/>
      <c r="C51" s="36"/>
      <c r="D51" s="37"/>
      <c r="E51" s="23"/>
      <c r="F51" s="38"/>
      <c r="G51" s="17" t="str">
        <f>IF(D51="","",E51*F51)</f>
        <v/>
      </c>
      <c r="H51" s="42"/>
    </row>
    <row r="52" spans="2:8" s="28" customFormat="1" ht="24.75" customHeight="1">
      <c r="B52" s="174" t="str">
        <f>$B$10</f>
        <v>C12.9</v>
      </c>
      <c r="C52" s="30" t="s">
        <v>94</v>
      </c>
      <c r="D52" s="31"/>
      <c r="E52" s="32"/>
      <c r="F52" s="31"/>
      <c r="G52" s="33">
        <f>SUM(G9:G51)</f>
        <v>0</v>
      </c>
      <c r="H52"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tabColor rgb="FFC00000"/>
  </sheetPr>
  <dimension ref="B1:H78"/>
  <sheetViews>
    <sheetView view="pageBreakPreview" zoomScaleNormal="125" zoomScaleSheetLayoutView="100" zoomScalePageLayoutView="125" workbookViewId="0">
      <selection activeCell="E35"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C12.10</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75"/>
      <c r="C9" s="84"/>
      <c r="D9" s="86"/>
      <c r="E9" s="15"/>
      <c r="F9" s="16"/>
      <c r="G9" s="17" t="str">
        <f t="shared" ref="G9:G40" si="0">IF(D9="","",E9*F9)</f>
        <v/>
      </c>
      <c r="H9" s="18"/>
    </row>
    <row r="10" spans="2:8">
      <c r="B10" s="158" t="s">
        <v>3085</v>
      </c>
      <c r="C10" s="84" t="s">
        <v>3086</v>
      </c>
      <c r="D10" s="15"/>
      <c r="E10" s="15"/>
      <c r="F10" s="16"/>
      <c r="G10" s="17" t="str">
        <f t="shared" si="0"/>
        <v/>
      </c>
      <c r="H10" s="18"/>
    </row>
    <row r="11" spans="2:8">
      <c r="B11" s="152"/>
      <c r="D11" s="22"/>
      <c r="E11" s="22"/>
      <c r="F11" s="40"/>
      <c r="G11" s="17" t="str">
        <f t="shared" si="0"/>
        <v/>
      </c>
      <c r="H11" s="41"/>
    </row>
    <row r="12" spans="2:8" ht="24.95" customHeight="1">
      <c r="B12" s="153" t="s">
        <v>3087</v>
      </c>
      <c r="C12" s="55" t="s">
        <v>3088</v>
      </c>
      <c r="D12" s="15" t="s">
        <v>381</v>
      </c>
      <c r="E12" s="22"/>
      <c r="F12" s="40"/>
      <c r="G12" s="17">
        <f t="shared" si="0"/>
        <v>0</v>
      </c>
      <c r="H12" s="41"/>
    </row>
    <row r="13" spans="2:8">
      <c r="B13" s="152"/>
      <c r="D13" s="37"/>
      <c r="E13" s="22"/>
      <c r="F13" s="40"/>
      <c r="G13" s="17" t="str">
        <f t="shared" si="0"/>
        <v/>
      </c>
      <c r="H13" s="41"/>
    </row>
    <row r="14" spans="2:8" ht="14.25">
      <c r="B14" s="153" t="s">
        <v>3089</v>
      </c>
      <c r="C14" s="168" t="s">
        <v>3090</v>
      </c>
      <c r="D14" s="37" t="s">
        <v>93</v>
      </c>
      <c r="E14" s="22"/>
      <c r="F14" s="40"/>
      <c r="G14" s="17">
        <f t="shared" si="0"/>
        <v>0</v>
      </c>
      <c r="H14" s="41"/>
    </row>
    <row r="15" spans="2:8">
      <c r="B15" s="152"/>
      <c r="D15" s="37"/>
      <c r="E15" s="22"/>
      <c r="F15" s="40"/>
      <c r="G15" s="17" t="str">
        <f t="shared" si="0"/>
        <v/>
      </c>
      <c r="H15" s="41"/>
    </row>
    <row r="16" spans="2:8">
      <c r="B16" s="153" t="s">
        <v>3091</v>
      </c>
      <c r="C16" s="35" t="s">
        <v>3092</v>
      </c>
      <c r="D16" s="22" t="s">
        <v>335</v>
      </c>
      <c r="E16" s="22"/>
      <c r="F16" s="40"/>
      <c r="G16" s="17">
        <f t="shared" si="0"/>
        <v>0</v>
      </c>
      <c r="H16" s="41"/>
    </row>
    <row r="17" spans="2:8">
      <c r="B17" s="152"/>
      <c r="D17" s="37"/>
      <c r="E17" s="22"/>
      <c r="F17" s="40"/>
      <c r="G17" s="17" t="str">
        <f t="shared" si="0"/>
        <v/>
      </c>
      <c r="H17" s="41"/>
    </row>
    <row r="18" spans="2:8" ht="14.25">
      <c r="B18" s="153" t="s">
        <v>3093</v>
      </c>
      <c r="C18" s="35" t="s">
        <v>3094</v>
      </c>
      <c r="D18" s="37" t="s">
        <v>93</v>
      </c>
      <c r="E18" s="23"/>
      <c r="F18" s="24"/>
      <c r="G18" s="17">
        <f t="shared" si="0"/>
        <v>0</v>
      </c>
      <c r="H18" s="42"/>
    </row>
    <row r="19" spans="2:8">
      <c r="B19" s="152"/>
      <c r="D19" s="37"/>
      <c r="E19" s="23"/>
      <c r="F19" s="24"/>
      <c r="G19" s="17" t="str">
        <f t="shared" si="0"/>
        <v/>
      </c>
      <c r="H19" s="42"/>
    </row>
    <row r="20" spans="2:8">
      <c r="B20" s="153" t="s">
        <v>3095</v>
      </c>
      <c r="C20" s="35" t="s">
        <v>3096</v>
      </c>
      <c r="D20" s="22" t="s">
        <v>335</v>
      </c>
      <c r="E20" s="23"/>
      <c r="F20" s="24"/>
      <c r="G20" s="17">
        <f t="shared" si="0"/>
        <v>0</v>
      </c>
      <c r="H20" s="42"/>
    </row>
    <row r="21" spans="2:8">
      <c r="B21" s="152"/>
      <c r="D21" s="37"/>
      <c r="E21" s="23"/>
      <c r="F21" s="40"/>
      <c r="G21" s="17" t="str">
        <f t="shared" si="0"/>
        <v/>
      </c>
      <c r="H21" s="41"/>
    </row>
    <row r="22" spans="2:8" ht="14.25">
      <c r="B22" s="153" t="s">
        <v>3097</v>
      </c>
      <c r="C22" s="35" t="s">
        <v>3098</v>
      </c>
      <c r="D22" s="37" t="s">
        <v>93</v>
      </c>
      <c r="E22" s="23"/>
      <c r="F22" s="43"/>
      <c r="G22" s="17">
        <f t="shared" si="0"/>
        <v>0</v>
      </c>
      <c r="H22" s="41"/>
    </row>
    <row r="23" spans="2:8">
      <c r="B23" s="152"/>
      <c r="D23" s="65"/>
      <c r="E23" s="23"/>
      <c r="F23" s="40"/>
      <c r="G23" s="17" t="str">
        <f t="shared" si="0"/>
        <v/>
      </c>
      <c r="H23" s="44"/>
    </row>
    <row r="24" spans="2:8">
      <c r="B24" s="153" t="s">
        <v>3099</v>
      </c>
      <c r="C24" s="35" t="s">
        <v>3100</v>
      </c>
      <c r="D24" s="37" t="s">
        <v>335</v>
      </c>
      <c r="E24" s="23"/>
      <c r="F24" s="45"/>
      <c r="G24" s="17">
        <f t="shared" si="0"/>
        <v>0</v>
      </c>
    </row>
    <row r="25" spans="2:8">
      <c r="B25" s="153"/>
      <c r="C25" s="35"/>
      <c r="D25" s="37"/>
      <c r="E25" s="23"/>
      <c r="F25" s="45"/>
      <c r="G25" s="17" t="str">
        <f t="shared" si="0"/>
        <v/>
      </c>
    </row>
    <row r="26" spans="2:8">
      <c r="B26" s="153"/>
      <c r="C26" s="35"/>
      <c r="D26" s="37"/>
      <c r="E26" s="23"/>
      <c r="F26" s="45"/>
      <c r="G26" s="17" t="str">
        <f t="shared" si="0"/>
        <v/>
      </c>
    </row>
    <row r="27" spans="2:8">
      <c r="B27" s="153"/>
      <c r="C27" s="35"/>
      <c r="D27" s="37"/>
      <c r="E27" s="23"/>
      <c r="F27" s="45"/>
      <c r="G27" s="17" t="str">
        <f t="shared" si="0"/>
        <v/>
      </c>
    </row>
    <row r="28" spans="2:8">
      <c r="B28" s="153"/>
      <c r="C28" s="35"/>
      <c r="D28" s="37"/>
      <c r="E28" s="23"/>
      <c r="F28" s="45"/>
      <c r="G28" s="17" t="str">
        <f t="shared" si="0"/>
        <v/>
      </c>
    </row>
    <row r="29" spans="2:8">
      <c r="B29" s="153"/>
      <c r="C29" s="35"/>
      <c r="D29" s="37"/>
      <c r="E29" s="23"/>
      <c r="F29" s="45"/>
      <c r="G29" s="17" t="str">
        <f t="shared" si="0"/>
        <v/>
      </c>
    </row>
    <row r="30" spans="2:8">
      <c r="B30" s="153"/>
      <c r="C30" s="35"/>
      <c r="D30" s="37"/>
      <c r="E30" s="23"/>
      <c r="F30" s="45"/>
      <c r="G30" s="17" t="str">
        <f t="shared" si="0"/>
        <v/>
      </c>
    </row>
    <row r="31" spans="2:8">
      <c r="B31" s="153"/>
      <c r="C31" s="35"/>
      <c r="D31" s="37"/>
      <c r="E31" s="23"/>
      <c r="F31" s="45"/>
      <c r="G31" s="17" t="str">
        <f t="shared" si="0"/>
        <v/>
      </c>
    </row>
    <row r="32" spans="2:8">
      <c r="B32" s="153"/>
      <c r="C32" s="35"/>
      <c r="D32" s="37"/>
      <c r="E32" s="23"/>
      <c r="F32" s="45"/>
      <c r="G32" s="17" t="str">
        <f t="shared" si="0"/>
        <v/>
      </c>
    </row>
    <row r="33" spans="2:7">
      <c r="B33" s="153"/>
      <c r="C33" s="35"/>
      <c r="D33" s="37"/>
      <c r="E33" s="23"/>
      <c r="F33" s="45"/>
      <c r="G33" s="17" t="str">
        <f t="shared" si="0"/>
        <v/>
      </c>
    </row>
    <row r="34" spans="2:7">
      <c r="B34" s="153"/>
      <c r="C34" s="35"/>
      <c r="D34" s="37"/>
      <c r="E34" s="23"/>
      <c r="F34" s="45"/>
      <c r="G34" s="17" t="str">
        <f t="shared" si="0"/>
        <v/>
      </c>
    </row>
    <row r="35" spans="2:7">
      <c r="B35" s="153"/>
      <c r="C35" s="35"/>
      <c r="D35" s="37"/>
      <c r="E35" s="23"/>
      <c r="F35" s="45"/>
      <c r="G35" s="17" t="str">
        <f t="shared" si="0"/>
        <v/>
      </c>
    </row>
    <row r="36" spans="2:7">
      <c r="B36" s="153"/>
      <c r="C36" s="35"/>
      <c r="D36" s="37"/>
      <c r="E36" s="23"/>
      <c r="F36" s="45"/>
      <c r="G36" s="17" t="str">
        <f t="shared" si="0"/>
        <v/>
      </c>
    </row>
    <row r="37" spans="2:7">
      <c r="B37" s="153"/>
      <c r="C37" s="35"/>
      <c r="D37" s="37"/>
      <c r="E37" s="23"/>
      <c r="F37" s="45"/>
      <c r="G37" s="17" t="str">
        <f t="shared" si="0"/>
        <v/>
      </c>
    </row>
    <row r="38" spans="2:7">
      <c r="B38" s="153"/>
      <c r="C38" s="35"/>
      <c r="D38" s="37"/>
      <c r="E38" s="23"/>
      <c r="F38" s="45"/>
      <c r="G38" s="17" t="str">
        <f t="shared" si="0"/>
        <v/>
      </c>
    </row>
    <row r="39" spans="2:7">
      <c r="B39" s="153"/>
      <c r="C39" s="35"/>
      <c r="D39" s="37"/>
      <c r="E39" s="23"/>
      <c r="F39" s="45"/>
      <c r="G39" s="17" t="str">
        <f t="shared" si="0"/>
        <v/>
      </c>
    </row>
    <row r="40" spans="2:7">
      <c r="B40" s="153"/>
      <c r="C40" s="35"/>
      <c r="D40" s="37"/>
      <c r="E40" s="23"/>
      <c r="F40" s="45"/>
      <c r="G40" s="17" t="str">
        <f t="shared" si="0"/>
        <v/>
      </c>
    </row>
    <row r="41" spans="2:7">
      <c r="B41" s="153"/>
      <c r="C41" s="35"/>
      <c r="D41" s="37"/>
      <c r="E41" s="23"/>
      <c r="F41" s="45"/>
      <c r="G41" s="17" t="str">
        <f t="shared" ref="G41:G72" si="1">IF(D41="","",E41*F41)</f>
        <v/>
      </c>
    </row>
    <row r="42" spans="2:7">
      <c r="B42" s="153"/>
      <c r="C42" s="35"/>
      <c r="D42" s="37"/>
      <c r="E42" s="23"/>
      <c r="F42" s="45"/>
      <c r="G42" s="17" t="str">
        <f t="shared" si="1"/>
        <v/>
      </c>
    </row>
    <row r="43" spans="2:7">
      <c r="B43" s="153"/>
      <c r="C43" s="35"/>
      <c r="D43" s="37"/>
      <c r="E43" s="23"/>
      <c r="F43" s="45"/>
      <c r="G43" s="17" t="str">
        <f t="shared" si="1"/>
        <v/>
      </c>
    </row>
    <row r="44" spans="2:7">
      <c r="B44" s="153"/>
      <c r="C44" s="35"/>
      <c r="D44" s="37"/>
      <c r="E44" s="23"/>
      <c r="F44" s="45"/>
      <c r="G44" s="17" t="str">
        <f t="shared" si="1"/>
        <v/>
      </c>
    </row>
    <row r="45" spans="2:7">
      <c r="B45" s="153"/>
      <c r="C45" s="35"/>
      <c r="D45" s="37"/>
      <c r="E45" s="23"/>
      <c r="F45" s="45"/>
      <c r="G45" s="17" t="str">
        <f t="shared" si="1"/>
        <v/>
      </c>
    </row>
    <row r="46" spans="2:7">
      <c r="B46" s="153"/>
      <c r="C46" s="35"/>
      <c r="D46" s="37"/>
      <c r="E46" s="23"/>
      <c r="F46" s="45"/>
      <c r="G46" s="17" t="str">
        <f t="shared" si="1"/>
        <v/>
      </c>
    </row>
    <row r="47" spans="2:7">
      <c r="B47" s="153"/>
      <c r="C47" s="35"/>
      <c r="D47" s="37"/>
      <c r="E47" s="23"/>
      <c r="F47" s="45"/>
      <c r="G47" s="17" t="str">
        <f t="shared" si="1"/>
        <v/>
      </c>
    </row>
    <row r="48" spans="2:7">
      <c r="B48" s="153"/>
      <c r="C48" s="35"/>
      <c r="D48" s="37"/>
      <c r="E48" s="23"/>
      <c r="F48" s="45"/>
      <c r="G48" s="17" t="str">
        <f t="shared" si="1"/>
        <v/>
      </c>
    </row>
    <row r="49" spans="2:7">
      <c r="B49" s="153"/>
      <c r="C49" s="35"/>
      <c r="D49" s="37"/>
      <c r="E49" s="23"/>
      <c r="F49" s="45"/>
      <c r="G49" s="17" t="str">
        <f t="shared" si="1"/>
        <v/>
      </c>
    </row>
    <row r="50" spans="2:7">
      <c r="B50" s="153"/>
      <c r="C50" s="35"/>
      <c r="D50" s="37"/>
      <c r="E50" s="23"/>
      <c r="F50" s="45"/>
      <c r="G50" s="17" t="str">
        <f t="shared" si="1"/>
        <v/>
      </c>
    </row>
    <row r="51" spans="2:7">
      <c r="B51" s="153"/>
      <c r="C51" s="35"/>
      <c r="D51" s="37"/>
      <c r="E51" s="23"/>
      <c r="F51" s="45"/>
      <c r="G51" s="17" t="str">
        <f t="shared" si="1"/>
        <v/>
      </c>
    </row>
    <row r="52" spans="2:7">
      <c r="B52" s="153"/>
      <c r="C52" s="35"/>
      <c r="D52" s="37"/>
      <c r="E52" s="23"/>
      <c r="F52" s="45"/>
      <c r="G52" s="17" t="str">
        <f t="shared" si="1"/>
        <v/>
      </c>
    </row>
    <row r="53" spans="2:7">
      <c r="B53" s="153"/>
      <c r="C53" s="35"/>
      <c r="D53" s="37"/>
      <c r="E53" s="23"/>
      <c r="F53" s="45"/>
      <c r="G53" s="17" t="str">
        <f t="shared" si="1"/>
        <v/>
      </c>
    </row>
    <row r="54" spans="2:7">
      <c r="B54" s="153"/>
      <c r="C54" s="35"/>
      <c r="D54" s="37"/>
      <c r="E54" s="23"/>
      <c r="F54" s="45"/>
      <c r="G54" s="17" t="str">
        <f t="shared" si="1"/>
        <v/>
      </c>
    </row>
    <row r="55" spans="2:7">
      <c r="B55" s="153"/>
      <c r="C55" s="35"/>
      <c r="D55" s="37"/>
      <c r="E55" s="23"/>
      <c r="F55" s="45"/>
      <c r="G55" s="17" t="str">
        <f t="shared" si="1"/>
        <v/>
      </c>
    </row>
    <row r="56" spans="2:7">
      <c r="B56" s="153"/>
      <c r="C56" s="35"/>
      <c r="D56" s="37"/>
      <c r="E56" s="23"/>
      <c r="F56" s="45"/>
      <c r="G56" s="17" t="str">
        <f t="shared" si="1"/>
        <v/>
      </c>
    </row>
    <row r="57" spans="2:7">
      <c r="B57" s="153"/>
      <c r="C57" s="35"/>
      <c r="D57" s="37"/>
      <c r="E57" s="23"/>
      <c r="F57" s="45"/>
      <c r="G57" s="17" t="str">
        <f t="shared" si="1"/>
        <v/>
      </c>
    </row>
    <row r="58" spans="2:7">
      <c r="B58" s="153"/>
      <c r="C58" s="35"/>
      <c r="D58" s="37"/>
      <c r="E58" s="23"/>
      <c r="F58" s="45"/>
      <c r="G58" s="17" t="str">
        <f t="shared" si="1"/>
        <v/>
      </c>
    </row>
    <row r="59" spans="2:7">
      <c r="B59" s="153"/>
      <c r="C59" s="35"/>
      <c r="D59" s="37"/>
      <c r="E59" s="23"/>
      <c r="F59" s="45"/>
      <c r="G59" s="17" t="str">
        <f t="shared" si="1"/>
        <v/>
      </c>
    </row>
    <row r="60" spans="2:7">
      <c r="B60" s="153"/>
      <c r="C60" s="35"/>
      <c r="D60" s="37"/>
      <c r="E60" s="23"/>
      <c r="F60" s="45"/>
      <c r="G60" s="17" t="str">
        <f t="shared" si="1"/>
        <v/>
      </c>
    </row>
    <row r="61" spans="2:7">
      <c r="B61" s="153"/>
      <c r="C61" s="35"/>
      <c r="D61" s="37"/>
      <c r="E61" s="23"/>
      <c r="F61" s="45"/>
      <c r="G61" s="17" t="str">
        <f t="shared" si="1"/>
        <v/>
      </c>
    </row>
    <row r="62" spans="2:7">
      <c r="B62" s="153"/>
      <c r="C62" s="35"/>
      <c r="D62" s="37"/>
      <c r="E62" s="23"/>
      <c r="F62" s="45"/>
      <c r="G62" s="17" t="str">
        <f t="shared" si="1"/>
        <v/>
      </c>
    </row>
    <row r="63" spans="2:7">
      <c r="B63" s="153"/>
      <c r="C63" s="35"/>
      <c r="D63" s="37"/>
      <c r="E63" s="23"/>
      <c r="F63" s="45"/>
      <c r="G63" s="17" t="str">
        <f t="shared" si="1"/>
        <v/>
      </c>
    </row>
    <row r="64" spans="2:7">
      <c r="B64" s="153"/>
      <c r="C64" s="35"/>
      <c r="D64" s="37"/>
      <c r="E64" s="23"/>
      <c r="F64" s="45"/>
      <c r="G64" s="17" t="str">
        <f t="shared" si="1"/>
        <v/>
      </c>
    </row>
    <row r="65" spans="2:8">
      <c r="B65" s="153"/>
      <c r="C65" s="35"/>
      <c r="D65" s="37"/>
      <c r="E65" s="23"/>
      <c r="F65" s="45"/>
      <c r="G65" s="17" t="str">
        <f t="shared" si="1"/>
        <v/>
      </c>
    </row>
    <row r="66" spans="2:8">
      <c r="B66" s="153"/>
      <c r="C66" s="35"/>
      <c r="D66" s="37"/>
      <c r="E66" s="23"/>
      <c r="F66" s="45"/>
      <c r="G66" s="17" t="str">
        <f t="shared" si="1"/>
        <v/>
      </c>
    </row>
    <row r="67" spans="2:8">
      <c r="B67" s="153"/>
      <c r="C67" s="35"/>
      <c r="D67" s="37"/>
      <c r="E67" s="23"/>
      <c r="F67" s="45"/>
      <c r="G67" s="17" t="str">
        <f t="shared" si="1"/>
        <v/>
      </c>
    </row>
    <row r="68" spans="2:8">
      <c r="B68" s="153"/>
      <c r="C68" s="35"/>
      <c r="D68" s="37"/>
      <c r="E68" s="23"/>
      <c r="F68" s="45"/>
      <c r="G68" s="17" t="str">
        <f t="shared" si="1"/>
        <v/>
      </c>
    </row>
    <row r="69" spans="2:8">
      <c r="B69" s="153"/>
      <c r="C69" s="35"/>
      <c r="D69" s="37"/>
      <c r="E69" s="23"/>
      <c r="F69" s="45"/>
      <c r="G69" s="17" t="str">
        <f t="shared" si="1"/>
        <v/>
      </c>
    </row>
    <row r="70" spans="2:8">
      <c r="B70" s="153"/>
      <c r="C70" s="35"/>
      <c r="D70" s="37"/>
      <c r="E70" s="23"/>
      <c r="F70" s="45"/>
      <c r="G70" s="17" t="str">
        <f t="shared" si="1"/>
        <v/>
      </c>
    </row>
    <row r="71" spans="2:8">
      <c r="B71" s="153"/>
      <c r="C71" s="35"/>
      <c r="D71" s="37"/>
      <c r="E71" s="23"/>
      <c r="F71" s="45"/>
      <c r="G71" s="17" t="str">
        <f t="shared" si="1"/>
        <v/>
      </c>
    </row>
    <row r="72" spans="2:8">
      <c r="B72" s="153"/>
      <c r="C72" s="35"/>
      <c r="D72" s="37"/>
      <c r="E72" s="23"/>
      <c r="F72" s="45"/>
      <c r="G72" s="17" t="str">
        <f t="shared" si="1"/>
        <v/>
      </c>
    </row>
    <row r="73" spans="2:8">
      <c r="B73" s="153"/>
      <c r="C73" s="35"/>
      <c r="D73" s="37"/>
      <c r="E73" s="23"/>
      <c r="F73" s="45"/>
      <c r="G73" s="17" t="str">
        <f>IF(D73="","",E73*F73)</f>
        <v/>
      </c>
    </row>
    <row r="74" spans="2:8">
      <c r="B74" s="153"/>
      <c r="C74" s="35"/>
      <c r="D74" s="37"/>
      <c r="E74" s="23"/>
      <c r="F74" s="45"/>
      <c r="G74" s="17" t="str">
        <f>IF(D74="","",E74*F74)</f>
        <v/>
      </c>
    </row>
    <row r="75" spans="2:8">
      <c r="B75" s="153"/>
      <c r="C75" s="35"/>
      <c r="D75" s="37"/>
      <c r="E75" s="23"/>
      <c r="F75" s="45"/>
      <c r="G75" s="17" t="str">
        <f>IF(D75="","",E75*F75)</f>
        <v/>
      </c>
    </row>
    <row r="76" spans="2:8">
      <c r="B76" s="153"/>
      <c r="C76" s="35"/>
      <c r="D76" s="37"/>
      <c r="E76" s="23"/>
      <c r="F76" s="45"/>
      <c r="G76" s="17" t="str">
        <f>IF(D76="","",E76*F76)</f>
        <v/>
      </c>
    </row>
    <row r="77" spans="2:8">
      <c r="B77" s="152"/>
      <c r="C77" s="1"/>
      <c r="D77" s="37"/>
      <c r="E77" s="23"/>
      <c r="F77" s="45"/>
      <c r="G77" s="17" t="str">
        <f>IF(D77="","",E77*F77)</f>
        <v/>
      </c>
    </row>
    <row r="78" spans="2:8" s="28" customFormat="1" ht="24.75" customHeight="1">
      <c r="B78" s="174" t="str">
        <f>$B$10</f>
        <v>C12.10</v>
      </c>
      <c r="C78" s="30" t="s">
        <v>94</v>
      </c>
      <c r="D78" s="31"/>
      <c r="E78" s="32"/>
      <c r="F78" s="31"/>
      <c r="G78" s="33">
        <f>SUM(G9:G77)</f>
        <v>0</v>
      </c>
      <c r="H78"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tabColor rgb="FFC00000"/>
  </sheetPr>
  <dimension ref="B1:H71"/>
  <sheetViews>
    <sheetView view="pageBreakPreview" zoomScaleNormal="125" zoomScaleSheetLayoutView="100" zoomScalePageLayoutView="125" workbookViewId="0">
      <selection activeCell="C10" sqref="C10"/>
    </sheetView>
  </sheetViews>
  <sheetFormatPr defaultColWidth="6.85546875" defaultRowHeight="12.75"/>
  <cols>
    <col min="1" max="1" width="0.85546875" style="1" customWidth="1"/>
    <col min="2" max="2" width="11.7109375" style="35" customWidth="1"/>
    <col min="3" max="3" width="45.7109375" style="54"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100"/>
      <c r="D3" s="80"/>
      <c r="E3" s="80"/>
      <c r="F3" s="81"/>
      <c r="G3" s="99"/>
    </row>
    <row r="4" spans="2:8">
      <c r="B4" s="670" t="s">
        <v>148</v>
      </c>
      <c r="C4" s="671"/>
      <c r="D4" s="671"/>
      <c r="E4" s="671"/>
      <c r="F4" s="671"/>
      <c r="G4" s="667" t="str">
        <f>"CHAPTER "&amp;B10</f>
        <v>CHAPTER C12.12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58"/>
      <c r="C9" s="178"/>
      <c r="D9" s="86"/>
      <c r="E9" s="15"/>
      <c r="F9" s="16"/>
      <c r="G9" s="17" t="str">
        <f t="shared" ref="G9:G30" si="0">IF(D9="","",E9*F9)</f>
        <v/>
      </c>
      <c r="H9" s="18"/>
    </row>
    <row r="10" spans="2:8">
      <c r="B10" s="158" t="s">
        <v>3101</v>
      </c>
      <c r="C10" s="179" t="s">
        <v>3102</v>
      </c>
      <c r="D10" s="15"/>
      <c r="E10" s="15"/>
      <c r="F10" s="16"/>
      <c r="G10" s="17" t="str">
        <f t="shared" si="0"/>
        <v/>
      </c>
      <c r="H10" s="18"/>
    </row>
    <row r="11" spans="2:8">
      <c r="B11" s="158"/>
      <c r="C11" s="179"/>
      <c r="D11" s="15"/>
      <c r="E11" s="15"/>
      <c r="F11" s="16"/>
      <c r="G11" s="17" t="str">
        <f t="shared" si="0"/>
        <v/>
      </c>
      <c r="H11" s="18"/>
    </row>
    <row r="12" spans="2:8">
      <c r="B12" s="153" t="s">
        <v>3103</v>
      </c>
      <c r="C12" s="180" t="s">
        <v>3104</v>
      </c>
      <c r="D12" s="15" t="s">
        <v>69</v>
      </c>
      <c r="E12" s="15"/>
      <c r="F12" s="16"/>
      <c r="G12" s="17">
        <f t="shared" si="0"/>
        <v>0</v>
      </c>
      <c r="H12" s="18"/>
    </row>
    <row r="13" spans="2:8">
      <c r="B13" s="157"/>
      <c r="C13" s="180"/>
      <c r="D13" s="15"/>
      <c r="E13" s="15"/>
      <c r="F13" s="16"/>
      <c r="G13" s="17" t="str">
        <f t="shared" si="0"/>
        <v/>
      </c>
      <c r="H13" s="18"/>
    </row>
    <row r="14" spans="2:8" ht="57.6" customHeight="1">
      <c r="B14" s="157" t="s">
        <v>3105</v>
      </c>
      <c r="C14" s="180" t="s">
        <v>3106</v>
      </c>
      <c r="D14" s="15" t="s">
        <v>109</v>
      </c>
      <c r="E14" s="15"/>
      <c r="F14" s="16"/>
      <c r="G14" s="17">
        <f t="shared" si="0"/>
        <v>0</v>
      </c>
      <c r="H14" s="18"/>
    </row>
    <row r="15" spans="2:8">
      <c r="B15" s="157"/>
      <c r="C15" s="180"/>
      <c r="D15" s="15"/>
      <c r="E15" s="15"/>
      <c r="F15" s="16"/>
      <c r="G15" s="17" t="str">
        <f t="shared" si="0"/>
        <v/>
      </c>
      <c r="H15" s="18"/>
    </row>
    <row r="16" spans="2:8" ht="25.5">
      <c r="B16" s="153" t="s">
        <v>3107</v>
      </c>
      <c r="C16" s="180" t="s">
        <v>3108</v>
      </c>
      <c r="D16" s="15" t="s">
        <v>3109</v>
      </c>
      <c r="E16" s="15"/>
      <c r="F16" s="16"/>
      <c r="G16" s="17">
        <f t="shared" si="0"/>
        <v>0</v>
      </c>
      <c r="H16" s="18"/>
    </row>
    <row r="17" spans="2:8">
      <c r="B17" s="157"/>
      <c r="C17" s="180"/>
      <c r="D17" s="15"/>
      <c r="E17" s="15"/>
      <c r="F17" s="16"/>
      <c r="G17" s="17" t="str">
        <f t="shared" si="0"/>
        <v/>
      </c>
      <c r="H17" s="18"/>
    </row>
    <row r="18" spans="2:8" ht="36.6" customHeight="1">
      <c r="B18" s="153" t="s">
        <v>3110</v>
      </c>
      <c r="C18" s="180" t="s">
        <v>3111</v>
      </c>
      <c r="D18" s="15" t="s">
        <v>335</v>
      </c>
      <c r="E18" s="15"/>
      <c r="F18" s="16"/>
      <c r="G18" s="17">
        <f t="shared" si="0"/>
        <v>0</v>
      </c>
      <c r="H18" s="18"/>
    </row>
    <row r="19" spans="2:8">
      <c r="B19" s="157"/>
      <c r="C19" s="180"/>
      <c r="D19" s="15"/>
      <c r="E19" s="15"/>
      <c r="F19" s="16"/>
      <c r="G19" s="17" t="str">
        <f t="shared" si="0"/>
        <v/>
      </c>
      <c r="H19" s="18"/>
    </row>
    <row r="20" spans="2:8" ht="33" customHeight="1">
      <c r="B20" s="153" t="s">
        <v>3112</v>
      </c>
      <c r="C20" s="181" t="s">
        <v>3113</v>
      </c>
      <c r="D20" s="15" t="s">
        <v>335</v>
      </c>
      <c r="E20" s="15"/>
      <c r="F20" s="16"/>
      <c r="G20" s="17">
        <f t="shared" si="0"/>
        <v>0</v>
      </c>
      <c r="H20" s="18"/>
    </row>
    <row r="21" spans="2:8">
      <c r="B21" s="153"/>
      <c r="C21" s="181"/>
      <c r="D21" s="15"/>
      <c r="E21" s="15"/>
      <c r="F21" s="16"/>
      <c r="G21" s="17" t="str">
        <f t="shared" si="0"/>
        <v/>
      </c>
      <c r="H21" s="18"/>
    </row>
    <row r="22" spans="2:8">
      <c r="B22" s="153" t="s">
        <v>3114</v>
      </c>
      <c r="C22" s="180" t="s">
        <v>3115</v>
      </c>
      <c r="D22" s="15" t="s">
        <v>69</v>
      </c>
      <c r="E22" s="15"/>
      <c r="F22" s="16"/>
      <c r="G22" s="17">
        <f t="shared" si="0"/>
        <v>0</v>
      </c>
      <c r="H22" s="18"/>
    </row>
    <row r="23" spans="2:8">
      <c r="B23" s="157"/>
      <c r="C23" s="181"/>
      <c r="D23" s="15"/>
      <c r="E23" s="15"/>
      <c r="F23" s="16"/>
      <c r="G23" s="17" t="str">
        <f t="shared" si="0"/>
        <v/>
      </c>
      <c r="H23" s="18"/>
    </row>
    <row r="24" spans="2:8">
      <c r="B24" s="157" t="s">
        <v>3116</v>
      </c>
      <c r="C24" s="180" t="s">
        <v>3117</v>
      </c>
      <c r="D24" s="15" t="s">
        <v>69</v>
      </c>
      <c r="E24" s="22"/>
      <c r="F24" s="40"/>
      <c r="G24" s="17">
        <f t="shared" si="0"/>
        <v>0</v>
      </c>
      <c r="H24" s="41"/>
    </row>
    <row r="25" spans="2:8">
      <c r="B25" s="157"/>
      <c r="C25" s="180"/>
      <c r="D25" s="22"/>
      <c r="E25" s="22"/>
      <c r="F25" s="40"/>
      <c r="G25" s="17" t="str">
        <f t="shared" si="0"/>
        <v/>
      </c>
      <c r="H25" s="41"/>
    </row>
    <row r="26" spans="2:8">
      <c r="B26" s="157" t="s">
        <v>3118</v>
      </c>
      <c r="C26" s="182" t="s">
        <v>3119</v>
      </c>
      <c r="D26" s="22"/>
      <c r="E26" s="22"/>
      <c r="F26" s="40"/>
      <c r="G26" s="17" t="str">
        <f t="shared" si="0"/>
        <v/>
      </c>
      <c r="H26" s="41"/>
    </row>
    <row r="27" spans="2:8">
      <c r="B27" s="157"/>
      <c r="C27" s="180"/>
      <c r="D27" s="22"/>
      <c r="E27" s="22"/>
      <c r="F27" s="40"/>
      <c r="G27" s="17" t="str">
        <f t="shared" si="0"/>
        <v/>
      </c>
      <c r="H27" s="41"/>
    </row>
    <row r="28" spans="2:8">
      <c r="B28" s="157" t="s">
        <v>3120</v>
      </c>
      <c r="C28" s="182" t="s">
        <v>3121</v>
      </c>
      <c r="D28" s="15" t="s">
        <v>69</v>
      </c>
      <c r="E28" s="22"/>
      <c r="F28" s="40"/>
      <c r="G28" s="17">
        <f t="shared" si="0"/>
        <v>0</v>
      </c>
      <c r="H28" s="41"/>
    </row>
    <row r="29" spans="2:8">
      <c r="B29" s="157"/>
      <c r="C29" s="180"/>
      <c r="D29" s="22"/>
      <c r="E29" s="22"/>
      <c r="F29" s="40"/>
      <c r="G29" s="17" t="str">
        <f t="shared" si="0"/>
        <v/>
      </c>
      <c r="H29" s="41"/>
    </row>
    <row r="30" spans="2:8">
      <c r="B30" s="157" t="s">
        <v>3122</v>
      </c>
      <c r="C30" s="182" t="s">
        <v>3123</v>
      </c>
      <c r="D30" s="15" t="s">
        <v>69</v>
      </c>
      <c r="E30" s="22"/>
      <c r="F30" s="40"/>
      <c r="G30" s="17">
        <f t="shared" si="0"/>
        <v>0</v>
      </c>
      <c r="H30" s="41"/>
    </row>
    <row r="31" spans="2:8">
      <c r="B31" s="157"/>
      <c r="C31" s="53"/>
      <c r="D31" s="15"/>
      <c r="E31" s="22"/>
      <c r="F31" s="40"/>
      <c r="G31" s="17"/>
      <c r="H31" s="41"/>
    </row>
    <row r="32" spans="2:8">
      <c r="B32" s="157"/>
      <c r="C32" s="53"/>
      <c r="D32" s="15"/>
      <c r="E32" s="22"/>
      <c r="F32" s="40"/>
      <c r="G32" s="17"/>
      <c r="H32" s="41"/>
    </row>
    <row r="33" spans="2:8">
      <c r="B33" s="157"/>
      <c r="C33" s="53"/>
      <c r="D33" s="15"/>
      <c r="E33" s="22"/>
      <c r="F33" s="40"/>
      <c r="G33" s="17"/>
      <c r="H33" s="41"/>
    </row>
    <row r="34" spans="2:8">
      <c r="B34" s="157"/>
      <c r="C34" s="53"/>
      <c r="D34" s="15"/>
      <c r="E34" s="22"/>
      <c r="F34" s="40"/>
      <c r="G34" s="17"/>
      <c r="H34" s="41"/>
    </row>
    <row r="35" spans="2:8">
      <c r="B35" s="157"/>
      <c r="C35" s="53"/>
      <c r="D35" s="15"/>
      <c r="E35" s="22"/>
      <c r="F35" s="40"/>
      <c r="G35" s="17"/>
      <c r="H35" s="41"/>
    </row>
    <row r="36" spans="2:8">
      <c r="B36" s="157"/>
      <c r="C36" s="53"/>
      <c r="D36" s="15"/>
      <c r="E36" s="22"/>
      <c r="F36" s="40"/>
      <c r="G36" s="17"/>
      <c r="H36" s="41"/>
    </row>
    <row r="37" spans="2:8">
      <c r="B37" s="157"/>
      <c r="C37" s="53"/>
      <c r="D37" s="15"/>
      <c r="E37" s="22"/>
      <c r="F37" s="40"/>
      <c r="G37" s="17"/>
      <c r="H37" s="41"/>
    </row>
    <row r="38" spans="2:8">
      <c r="B38" s="157"/>
      <c r="C38" s="53"/>
      <c r="D38" s="15"/>
      <c r="E38" s="22"/>
      <c r="F38" s="40"/>
      <c r="G38" s="17"/>
      <c r="H38" s="41"/>
    </row>
    <row r="39" spans="2:8">
      <c r="B39" s="157"/>
      <c r="C39" s="53"/>
      <c r="D39" s="15"/>
      <c r="E39" s="22"/>
      <c r="F39" s="40"/>
      <c r="G39" s="17"/>
      <c r="H39" s="41"/>
    </row>
    <row r="40" spans="2:8">
      <c r="B40" s="157"/>
      <c r="C40" s="53"/>
      <c r="D40" s="15"/>
      <c r="E40" s="22"/>
      <c r="F40" s="40"/>
      <c r="G40" s="17"/>
      <c r="H40" s="41"/>
    </row>
    <row r="41" spans="2:8">
      <c r="B41" s="157"/>
      <c r="C41" s="53"/>
      <c r="D41" s="15"/>
      <c r="E41" s="22"/>
      <c r="F41" s="40"/>
      <c r="G41" s="17"/>
      <c r="H41" s="41"/>
    </row>
    <row r="42" spans="2:8">
      <c r="B42" s="157"/>
      <c r="C42" s="53"/>
      <c r="D42" s="15"/>
      <c r="E42" s="22"/>
      <c r="F42" s="40"/>
      <c r="G42" s="17"/>
      <c r="H42" s="41"/>
    </row>
    <row r="43" spans="2:8">
      <c r="B43" s="157"/>
      <c r="C43" s="53"/>
      <c r="D43" s="15"/>
      <c r="E43" s="22"/>
      <c r="F43" s="40"/>
      <c r="G43" s="17"/>
      <c r="H43" s="41"/>
    </row>
    <row r="44" spans="2:8">
      <c r="B44" s="157"/>
      <c r="C44" s="53"/>
      <c r="D44" s="15"/>
      <c r="E44" s="22"/>
      <c r="F44" s="40"/>
      <c r="G44" s="17"/>
      <c r="H44" s="41"/>
    </row>
    <row r="45" spans="2:8">
      <c r="B45" s="157"/>
      <c r="C45" s="53"/>
      <c r="D45" s="15"/>
      <c r="E45" s="22"/>
      <c r="F45" s="40"/>
      <c r="G45" s="17"/>
      <c r="H45" s="41"/>
    </row>
    <row r="46" spans="2:8">
      <c r="B46" s="157"/>
      <c r="C46" s="53"/>
      <c r="D46" s="15"/>
      <c r="E46" s="22"/>
      <c r="F46" s="40"/>
      <c r="G46" s="17"/>
      <c r="H46" s="41"/>
    </row>
    <row r="47" spans="2:8">
      <c r="B47" s="157"/>
      <c r="C47" s="53"/>
      <c r="D47" s="15"/>
      <c r="E47" s="22"/>
      <c r="F47" s="40"/>
      <c r="G47" s="17"/>
      <c r="H47" s="41"/>
    </row>
    <row r="48" spans="2:8">
      <c r="B48" s="157"/>
      <c r="C48" s="53"/>
      <c r="D48" s="15"/>
      <c r="E48" s="22"/>
      <c r="F48" s="40"/>
      <c r="G48" s="17"/>
      <c r="H48" s="41"/>
    </row>
    <row r="49" spans="2:8">
      <c r="B49" s="157"/>
      <c r="C49" s="53"/>
      <c r="D49" s="15"/>
      <c r="E49" s="22"/>
      <c r="F49" s="40"/>
      <c r="G49" s="17"/>
      <c r="H49" s="41"/>
    </row>
    <row r="50" spans="2:8">
      <c r="B50" s="157"/>
      <c r="C50" s="53"/>
      <c r="D50" s="15"/>
      <c r="E50" s="22"/>
      <c r="F50" s="40"/>
      <c r="G50" s="17"/>
      <c r="H50" s="41"/>
    </row>
    <row r="51" spans="2:8">
      <c r="B51" s="157"/>
      <c r="C51" s="53"/>
      <c r="D51" s="15"/>
      <c r="E51" s="22"/>
      <c r="F51" s="40"/>
      <c r="G51" s="17"/>
      <c r="H51" s="41"/>
    </row>
    <row r="52" spans="2:8">
      <c r="B52" s="157"/>
      <c r="C52" s="53"/>
      <c r="D52" s="15"/>
      <c r="E52" s="22"/>
      <c r="F52" s="40"/>
      <c r="G52" s="17"/>
      <c r="H52" s="41"/>
    </row>
    <row r="53" spans="2:8">
      <c r="B53" s="157"/>
      <c r="C53" s="53"/>
      <c r="D53" s="15"/>
      <c r="E53" s="22"/>
      <c r="F53" s="40"/>
      <c r="G53" s="17"/>
      <c r="H53" s="41"/>
    </row>
    <row r="54" spans="2:8">
      <c r="B54" s="157"/>
      <c r="C54" s="53"/>
      <c r="D54" s="15"/>
      <c r="E54" s="22"/>
      <c r="F54" s="40"/>
      <c r="G54" s="17"/>
      <c r="H54" s="41"/>
    </row>
    <row r="55" spans="2:8">
      <c r="B55" s="157"/>
      <c r="C55" s="53"/>
      <c r="D55" s="15"/>
      <c r="E55" s="22"/>
      <c r="F55" s="40"/>
      <c r="G55" s="17"/>
      <c r="H55" s="41"/>
    </row>
    <row r="56" spans="2:8">
      <c r="B56" s="157"/>
      <c r="C56" s="53"/>
      <c r="D56" s="15"/>
      <c r="E56" s="22"/>
      <c r="F56" s="40"/>
      <c r="G56" s="17"/>
      <c r="H56" s="41"/>
    </row>
    <row r="57" spans="2:8">
      <c r="B57" s="157"/>
      <c r="C57" s="53"/>
      <c r="D57" s="15"/>
      <c r="E57" s="22"/>
      <c r="F57" s="40"/>
      <c r="G57" s="17"/>
      <c r="H57" s="41"/>
    </row>
    <row r="58" spans="2:8">
      <c r="B58" s="157"/>
      <c r="C58" s="53"/>
      <c r="D58" s="15"/>
      <c r="E58" s="22"/>
      <c r="F58" s="40"/>
      <c r="G58" s="17"/>
      <c r="H58" s="41"/>
    </row>
    <row r="59" spans="2:8">
      <c r="B59" s="157"/>
      <c r="C59" s="53"/>
      <c r="D59" s="15"/>
      <c r="E59" s="22"/>
      <c r="F59" s="40"/>
      <c r="G59" s="17"/>
      <c r="H59" s="41"/>
    </row>
    <row r="60" spans="2:8">
      <c r="B60" s="157"/>
      <c r="C60" s="53"/>
      <c r="D60" s="15"/>
      <c r="E60" s="22"/>
      <c r="F60" s="40"/>
      <c r="G60" s="17"/>
      <c r="H60" s="41"/>
    </row>
    <row r="61" spans="2:8">
      <c r="B61" s="157"/>
      <c r="C61" s="53"/>
      <c r="D61" s="15"/>
      <c r="E61" s="22"/>
      <c r="F61" s="40"/>
      <c r="G61" s="17"/>
      <c r="H61" s="41"/>
    </row>
    <row r="62" spans="2:8">
      <c r="B62" s="157"/>
      <c r="C62" s="53"/>
      <c r="D62" s="15"/>
      <c r="E62" s="22"/>
      <c r="F62" s="40"/>
      <c r="G62" s="17"/>
      <c r="H62" s="41"/>
    </row>
    <row r="63" spans="2:8">
      <c r="B63" s="157"/>
      <c r="C63" s="53"/>
      <c r="D63" s="15"/>
      <c r="E63" s="22"/>
      <c r="F63" s="40"/>
      <c r="G63" s="17"/>
      <c r="H63" s="41"/>
    </row>
    <row r="64" spans="2:8">
      <c r="B64" s="157"/>
      <c r="C64" s="53"/>
      <c r="D64" s="15"/>
      <c r="E64" s="22"/>
      <c r="F64" s="40"/>
      <c r="G64" s="17"/>
      <c r="H64" s="41"/>
    </row>
    <row r="65" spans="2:8">
      <c r="B65" s="157"/>
      <c r="C65" s="53"/>
      <c r="D65" s="15"/>
      <c r="E65" s="22"/>
      <c r="F65" s="40"/>
      <c r="G65" s="17"/>
      <c r="H65" s="41"/>
    </row>
    <row r="66" spans="2:8">
      <c r="B66" s="157"/>
      <c r="C66" s="53"/>
      <c r="D66" s="15"/>
      <c r="E66" s="22"/>
      <c r="F66" s="40"/>
      <c r="G66" s="17"/>
      <c r="H66" s="41"/>
    </row>
    <row r="67" spans="2:8">
      <c r="B67" s="157"/>
      <c r="C67" s="53"/>
      <c r="D67" s="15"/>
      <c r="E67" s="22"/>
      <c r="F67" s="40"/>
      <c r="G67" s="17"/>
      <c r="H67" s="41"/>
    </row>
    <row r="68" spans="2:8">
      <c r="B68" s="157"/>
      <c r="C68" s="53"/>
      <c r="D68" s="15"/>
      <c r="E68" s="22"/>
      <c r="F68" s="40"/>
      <c r="G68" s="17"/>
      <c r="H68" s="41"/>
    </row>
    <row r="69" spans="2:8">
      <c r="B69" s="157"/>
      <c r="C69" s="53"/>
      <c r="D69" s="15"/>
      <c r="E69" s="22"/>
      <c r="F69" s="40"/>
      <c r="G69" s="17"/>
      <c r="H69" s="41"/>
    </row>
    <row r="70" spans="2:8">
      <c r="B70" s="172"/>
      <c r="D70" s="83"/>
      <c r="E70" s="22"/>
      <c r="F70" s="38"/>
      <c r="G70" s="17" t="str">
        <f>IF(D70="","",E70*F70)</f>
        <v/>
      </c>
      <c r="H70" s="41"/>
    </row>
    <row r="71" spans="2:8" s="28" customFormat="1" ht="24.75" customHeight="1">
      <c r="B71" s="174" t="str">
        <f>$B$10</f>
        <v>C12.12</v>
      </c>
      <c r="C71" s="30" t="s">
        <v>94</v>
      </c>
      <c r="D71" s="31"/>
      <c r="E71" s="32"/>
      <c r="F71" s="31"/>
      <c r="G71" s="33">
        <f>SUM(G9:G70)</f>
        <v>0</v>
      </c>
      <c r="H71"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30">
    <tabColor rgb="FFFF0000"/>
  </sheetPr>
  <dimension ref="B1:H78"/>
  <sheetViews>
    <sheetView view="pageBreakPreview" topLeftCell="A44" zoomScaleNormal="125" zoomScaleSheetLayoutView="100" zoomScalePageLayoutView="125" workbookViewId="0">
      <selection activeCell="C10" sqref="C10"/>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C13.5</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3124</v>
      </c>
      <c r="C10" s="20" t="s">
        <v>3125</v>
      </c>
      <c r="D10" s="22"/>
      <c r="E10" s="22"/>
      <c r="F10" s="40"/>
      <c r="G10" s="17" t="str">
        <f t="shared" si="0"/>
        <v/>
      </c>
      <c r="H10" s="41"/>
    </row>
    <row r="11" spans="2:8">
      <c r="B11" s="50"/>
      <c r="C11" s="14"/>
      <c r="D11" s="22"/>
      <c r="E11" s="22"/>
      <c r="F11" s="40"/>
      <c r="G11" s="17" t="str">
        <f t="shared" si="0"/>
        <v/>
      </c>
      <c r="H11" s="41"/>
    </row>
    <row r="12" spans="2:8">
      <c r="B12" s="50" t="s">
        <v>3126</v>
      </c>
      <c r="C12" s="14" t="s">
        <v>3127</v>
      </c>
      <c r="D12" s="22"/>
      <c r="E12" s="22"/>
      <c r="F12" s="40"/>
      <c r="G12" s="17" t="str">
        <f t="shared" si="0"/>
        <v/>
      </c>
      <c r="H12" s="41"/>
    </row>
    <row r="13" spans="2:8">
      <c r="B13" s="50"/>
      <c r="C13" s="14"/>
      <c r="D13" s="22"/>
      <c r="E13" s="22"/>
      <c r="F13" s="40"/>
      <c r="G13" s="17" t="str">
        <f t="shared" si="0"/>
        <v/>
      </c>
      <c r="H13" s="41"/>
    </row>
    <row r="14" spans="2:8">
      <c r="B14" s="50" t="s">
        <v>3128</v>
      </c>
      <c r="C14" s="14" t="s">
        <v>3129</v>
      </c>
      <c r="D14" s="22" t="s">
        <v>2675</v>
      </c>
      <c r="E14" s="23"/>
      <c r="F14" s="24"/>
      <c r="G14" s="17">
        <f t="shared" si="0"/>
        <v>0</v>
      </c>
      <c r="H14" s="42"/>
    </row>
    <row r="15" spans="2:8">
      <c r="B15" s="50"/>
      <c r="C15" s="14"/>
      <c r="D15" s="22"/>
      <c r="E15" s="23"/>
      <c r="F15" s="24"/>
      <c r="G15" s="17" t="str">
        <f t="shared" si="0"/>
        <v/>
      </c>
      <c r="H15" s="42"/>
    </row>
    <row r="16" spans="2:8">
      <c r="B16" s="50" t="s">
        <v>3130</v>
      </c>
      <c r="C16" s="14" t="s">
        <v>3131</v>
      </c>
      <c r="D16" s="22" t="s">
        <v>2675</v>
      </c>
      <c r="E16" s="23"/>
      <c r="F16" s="24"/>
      <c r="G16" s="17">
        <f t="shared" si="0"/>
        <v>0</v>
      </c>
      <c r="H16" s="42"/>
    </row>
    <row r="17" spans="2:8">
      <c r="B17" s="50"/>
      <c r="C17" s="14"/>
      <c r="D17" s="22"/>
      <c r="E17" s="23"/>
      <c r="F17" s="24"/>
      <c r="G17" s="17" t="str">
        <f t="shared" si="0"/>
        <v/>
      </c>
      <c r="H17" s="42"/>
    </row>
    <row r="18" spans="2:8">
      <c r="B18" s="50" t="s">
        <v>3132</v>
      </c>
      <c r="C18" s="14" t="s">
        <v>3133</v>
      </c>
      <c r="D18" s="22" t="s">
        <v>2675</v>
      </c>
      <c r="E18" s="23"/>
      <c r="F18" s="40"/>
      <c r="G18" s="17">
        <f t="shared" si="0"/>
        <v>0</v>
      </c>
      <c r="H18" s="41"/>
    </row>
    <row r="19" spans="2:8">
      <c r="B19" s="50"/>
      <c r="C19" s="14"/>
      <c r="D19" s="22"/>
      <c r="E19" s="23"/>
      <c r="F19" s="43"/>
      <c r="G19" s="17" t="str">
        <f t="shared" si="0"/>
        <v/>
      </c>
      <c r="H19" s="41"/>
    </row>
    <row r="20" spans="2:8">
      <c r="B20" s="50" t="s">
        <v>3134</v>
      </c>
      <c r="C20" s="14" t="s">
        <v>2679</v>
      </c>
      <c r="D20" s="22"/>
      <c r="E20" s="23"/>
      <c r="F20" s="45"/>
      <c r="G20" s="17" t="str">
        <f t="shared" si="0"/>
        <v/>
      </c>
    </row>
    <row r="21" spans="2:8">
      <c r="B21" s="50"/>
      <c r="C21" s="1"/>
      <c r="D21" s="22"/>
      <c r="E21" s="23"/>
      <c r="F21" s="45"/>
      <c r="G21" s="17" t="str">
        <f t="shared" si="0"/>
        <v/>
      </c>
    </row>
    <row r="22" spans="2:8">
      <c r="B22" s="50" t="s">
        <v>3135</v>
      </c>
      <c r="C22" s="14" t="s">
        <v>2681</v>
      </c>
      <c r="D22" s="22" t="s">
        <v>2682</v>
      </c>
      <c r="E22" s="23"/>
      <c r="F22" s="38"/>
      <c r="G22" s="17">
        <f t="shared" si="0"/>
        <v>0</v>
      </c>
    </row>
    <row r="23" spans="2:8">
      <c r="B23" s="50"/>
      <c r="C23" s="14"/>
      <c r="D23" s="22"/>
      <c r="E23" s="23"/>
      <c r="F23" s="45"/>
      <c r="G23" s="17" t="str">
        <f t="shared" si="0"/>
        <v/>
      </c>
    </row>
    <row r="24" spans="2:8">
      <c r="B24" s="50" t="s">
        <v>3136</v>
      </c>
      <c r="C24" s="14" t="s">
        <v>3137</v>
      </c>
      <c r="D24" s="22" t="s">
        <v>3138</v>
      </c>
      <c r="E24" s="23"/>
      <c r="F24" s="43"/>
      <c r="G24" s="17">
        <f t="shared" si="0"/>
        <v>0</v>
      </c>
    </row>
    <row r="25" spans="2:8">
      <c r="B25" s="50"/>
      <c r="C25" s="14"/>
      <c r="D25" s="22"/>
      <c r="E25" s="23"/>
      <c r="F25" s="45"/>
      <c r="G25" s="17" t="str">
        <f t="shared" si="0"/>
        <v/>
      </c>
    </row>
    <row r="26" spans="2:8">
      <c r="B26" s="50" t="s">
        <v>3139</v>
      </c>
      <c r="C26" s="14" t="s">
        <v>2684</v>
      </c>
      <c r="D26" s="22" t="s">
        <v>3138</v>
      </c>
      <c r="E26" s="23"/>
      <c r="F26" s="38"/>
      <c r="G26" s="17">
        <f t="shared" si="0"/>
        <v>0</v>
      </c>
      <c r="H26" s="42"/>
    </row>
    <row r="27" spans="2:8">
      <c r="B27" s="50"/>
      <c r="C27" s="14"/>
      <c r="D27" s="22"/>
      <c r="E27" s="26"/>
      <c r="F27" s="27"/>
      <c r="G27" s="17" t="str">
        <f t="shared" si="0"/>
        <v/>
      </c>
      <c r="H27" s="18"/>
    </row>
    <row r="28" spans="2:8" s="36" customFormat="1">
      <c r="B28" s="50" t="s">
        <v>3140</v>
      </c>
      <c r="C28" s="14" t="s">
        <v>3141</v>
      </c>
      <c r="D28" s="22" t="s">
        <v>3138</v>
      </c>
      <c r="E28" s="26"/>
      <c r="F28" s="27"/>
      <c r="G28" s="17">
        <f t="shared" si="0"/>
        <v>0</v>
      </c>
      <c r="H28" s="18"/>
    </row>
    <row r="29" spans="2:8">
      <c r="B29" s="50"/>
      <c r="C29" s="14"/>
      <c r="D29" s="22"/>
      <c r="E29" s="23"/>
      <c r="F29" s="38"/>
      <c r="G29" s="17" t="str">
        <f t="shared" si="0"/>
        <v/>
      </c>
      <c r="H29" s="42"/>
    </row>
    <row r="30" spans="2:8" ht="25.5">
      <c r="B30" s="50" t="s">
        <v>3142</v>
      </c>
      <c r="C30" s="14" t="s">
        <v>3143</v>
      </c>
      <c r="D30" s="22" t="s">
        <v>3138</v>
      </c>
      <c r="E30" s="23"/>
      <c r="F30" s="38"/>
      <c r="G30" s="17">
        <f t="shared" si="0"/>
        <v>0</v>
      </c>
      <c r="H30" s="42"/>
    </row>
    <row r="31" spans="2:8">
      <c r="B31" s="50"/>
      <c r="C31" s="14"/>
      <c r="D31" s="22"/>
      <c r="E31" s="23"/>
      <c r="F31" s="47"/>
      <c r="G31" s="17" t="str">
        <f t="shared" si="0"/>
        <v/>
      </c>
      <c r="H31" s="41"/>
    </row>
    <row r="32" spans="2:8">
      <c r="B32" s="50"/>
      <c r="C32" s="14"/>
      <c r="D32" s="22"/>
      <c r="E32" s="23"/>
      <c r="F32" s="47"/>
      <c r="G32" s="17" t="str">
        <f t="shared" si="0"/>
        <v/>
      </c>
      <c r="H32" s="41"/>
    </row>
    <row r="33" spans="2:8">
      <c r="B33" s="50"/>
      <c r="C33" s="14"/>
      <c r="D33" s="22"/>
      <c r="E33" s="23"/>
      <c r="F33" s="43"/>
      <c r="G33" s="17" t="str">
        <f t="shared" si="0"/>
        <v/>
      </c>
      <c r="H33" s="41"/>
    </row>
    <row r="34" spans="2:8">
      <c r="B34" s="50"/>
      <c r="C34" s="14"/>
      <c r="D34" s="22"/>
      <c r="E34" s="23"/>
      <c r="F34" s="43"/>
      <c r="G34" s="17" t="str">
        <f t="shared" si="0"/>
        <v/>
      </c>
      <c r="H34" s="41"/>
    </row>
    <row r="35" spans="2:8">
      <c r="B35" s="50"/>
      <c r="C35" s="14"/>
      <c r="D35" s="22"/>
      <c r="E35" s="22"/>
      <c r="F35" s="40"/>
      <c r="G35" s="17" t="str">
        <f t="shared" si="0"/>
        <v/>
      </c>
      <c r="H35" s="41"/>
    </row>
    <row r="36" spans="2:8">
      <c r="B36" s="50"/>
      <c r="C36" s="14"/>
      <c r="D36" s="22"/>
      <c r="E36" s="22"/>
      <c r="F36" s="40"/>
      <c r="G36" s="17" t="str">
        <f t="shared" si="0"/>
        <v/>
      </c>
      <c r="H36" s="41"/>
    </row>
    <row r="37" spans="2:8">
      <c r="B37" s="50"/>
      <c r="C37" s="14"/>
      <c r="D37" s="22"/>
      <c r="E37" s="22"/>
      <c r="F37" s="38"/>
      <c r="G37" s="17" t="str">
        <f t="shared" si="0"/>
        <v/>
      </c>
      <c r="H37" s="41"/>
    </row>
    <row r="38" spans="2:8">
      <c r="B38" s="50"/>
      <c r="C38" s="14"/>
      <c r="D38" s="22"/>
      <c r="E38" s="22"/>
      <c r="F38" s="38"/>
      <c r="G38" s="17" t="str">
        <f t="shared" si="0"/>
        <v/>
      </c>
      <c r="H38" s="41"/>
    </row>
    <row r="39" spans="2:8">
      <c r="B39" s="50"/>
      <c r="C39" s="14"/>
      <c r="D39" s="22"/>
      <c r="E39" s="22"/>
      <c r="F39" s="38"/>
      <c r="G39" s="17" t="str">
        <f t="shared" si="0"/>
        <v/>
      </c>
      <c r="H39" s="41"/>
    </row>
    <row r="40" spans="2:8">
      <c r="B40" s="50"/>
      <c r="C40" s="14"/>
      <c r="D40" s="22"/>
      <c r="E40" s="22"/>
      <c r="F40" s="38"/>
      <c r="G40" s="17" t="str">
        <f t="shared" si="0"/>
        <v/>
      </c>
      <c r="H40" s="41"/>
    </row>
    <row r="41" spans="2:8">
      <c r="B41" s="50"/>
      <c r="C41" s="14"/>
      <c r="D41" s="22"/>
      <c r="E41" s="22"/>
      <c r="F41" s="38"/>
      <c r="G41" s="17" t="str">
        <f t="shared" ref="G41:G72" si="1">IF(D41="","",E41*F41)</f>
        <v/>
      </c>
      <c r="H41" s="41"/>
    </row>
    <row r="42" spans="2:8">
      <c r="B42" s="50"/>
      <c r="C42" s="14"/>
      <c r="D42" s="22"/>
      <c r="E42" s="22"/>
      <c r="F42" s="38"/>
      <c r="G42" s="17" t="str">
        <f t="shared" si="1"/>
        <v/>
      </c>
      <c r="H42" s="41"/>
    </row>
    <row r="43" spans="2:8">
      <c r="B43" s="50"/>
      <c r="C43" s="14"/>
      <c r="D43" s="22"/>
      <c r="E43" s="22"/>
      <c r="F43" s="38"/>
      <c r="G43" s="17" t="str">
        <f t="shared" si="1"/>
        <v/>
      </c>
      <c r="H43" s="41"/>
    </row>
    <row r="44" spans="2:8">
      <c r="B44" s="50"/>
      <c r="C44" s="14"/>
      <c r="D44" s="22"/>
      <c r="E44" s="22"/>
      <c r="F44" s="38"/>
      <c r="G44" s="17" t="str">
        <f t="shared" si="1"/>
        <v/>
      </c>
      <c r="H44" s="41"/>
    </row>
    <row r="45" spans="2:8">
      <c r="B45" s="50"/>
      <c r="C45" s="14"/>
      <c r="D45" s="22"/>
      <c r="E45" s="22"/>
      <c r="F45" s="48"/>
      <c r="G45" s="17" t="str">
        <f t="shared" si="1"/>
        <v/>
      </c>
      <c r="H45" s="41"/>
    </row>
    <row r="46" spans="2:8">
      <c r="B46" s="50"/>
      <c r="C46" s="14"/>
      <c r="D46" s="22"/>
      <c r="E46" s="22"/>
      <c r="F46" s="48"/>
      <c r="G46" s="17" t="str">
        <f t="shared" si="1"/>
        <v/>
      </c>
      <c r="H46" s="41"/>
    </row>
    <row r="47" spans="2:8">
      <c r="B47" s="50"/>
      <c r="C47" s="14"/>
      <c r="D47" s="22"/>
      <c r="E47" s="22"/>
      <c r="F47" s="38"/>
      <c r="G47" s="17" t="str">
        <f t="shared" si="1"/>
        <v/>
      </c>
      <c r="H47" s="41"/>
    </row>
    <row r="48" spans="2:8">
      <c r="B48" s="50"/>
      <c r="C48" s="14"/>
      <c r="D48" s="22"/>
      <c r="E48" s="22"/>
      <c r="F48" s="38"/>
      <c r="G48" s="17" t="str">
        <f t="shared" si="1"/>
        <v/>
      </c>
      <c r="H48" s="41"/>
    </row>
    <row r="49" spans="2:8">
      <c r="B49" s="50"/>
      <c r="C49" s="14"/>
      <c r="D49" s="22"/>
      <c r="E49" s="22"/>
      <c r="F49" s="38"/>
      <c r="G49" s="17" t="str">
        <f t="shared" si="1"/>
        <v/>
      </c>
      <c r="H49" s="41"/>
    </row>
    <row r="50" spans="2:8">
      <c r="B50" s="50"/>
      <c r="C50" s="14"/>
      <c r="D50" s="22"/>
      <c r="E50" s="22"/>
      <c r="F50" s="38"/>
      <c r="G50" s="17" t="str">
        <f t="shared" si="1"/>
        <v/>
      </c>
      <c r="H50" s="41"/>
    </row>
    <row r="51" spans="2:8">
      <c r="B51" s="50"/>
      <c r="C51" s="14"/>
      <c r="D51" s="22"/>
      <c r="E51" s="22"/>
      <c r="F51" s="3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22"/>
      <c r="E54" s="22"/>
      <c r="F54" s="38"/>
      <c r="G54" s="17" t="str">
        <f t="shared" si="1"/>
        <v/>
      </c>
      <c r="H54" s="41"/>
    </row>
    <row r="55" spans="2:8">
      <c r="B55" s="50"/>
      <c r="C55" s="14"/>
      <c r="D55" s="37"/>
      <c r="E55" s="37"/>
      <c r="F55" s="38"/>
      <c r="G55" s="17" t="str">
        <f t="shared" si="1"/>
        <v/>
      </c>
    </row>
    <row r="56" spans="2:8">
      <c r="B56" s="50"/>
      <c r="C56" s="14"/>
      <c r="D56" s="22"/>
      <c r="E56" s="22"/>
      <c r="F56" s="38"/>
      <c r="G56" s="17" t="str">
        <f t="shared" si="1"/>
        <v/>
      </c>
      <c r="H56" s="41"/>
    </row>
    <row r="57" spans="2:8">
      <c r="B57" s="50"/>
      <c r="C57" s="14"/>
      <c r="D57" s="37"/>
      <c r="E57" s="37"/>
      <c r="F57" s="38"/>
      <c r="G57" s="17" t="str">
        <f t="shared" si="1"/>
        <v/>
      </c>
      <c r="H57" s="49"/>
    </row>
    <row r="58" spans="2:8">
      <c r="B58" s="50"/>
      <c r="C58" s="14"/>
      <c r="D58" s="37"/>
      <c r="E58" s="37"/>
      <c r="F58" s="38"/>
      <c r="G58" s="17" t="str">
        <f t="shared" si="1"/>
        <v/>
      </c>
    </row>
    <row r="59" spans="2:8">
      <c r="B59" s="50"/>
      <c r="C59" s="14"/>
      <c r="D59" s="22"/>
      <c r="E59" s="22"/>
      <c r="F59" s="38"/>
      <c r="G59" s="17" t="str">
        <f t="shared" si="1"/>
        <v/>
      </c>
      <c r="H59" s="41"/>
    </row>
    <row r="60" spans="2:8">
      <c r="B60" s="50"/>
      <c r="C60" s="14"/>
      <c r="D60" s="22"/>
      <c r="E60" s="22"/>
      <c r="F60" s="38"/>
      <c r="G60" s="17" t="str">
        <f t="shared" si="1"/>
        <v/>
      </c>
      <c r="H60" s="41"/>
    </row>
    <row r="61" spans="2:8">
      <c r="B61" s="50"/>
      <c r="C61" s="14"/>
      <c r="D61" s="22"/>
      <c r="E61" s="22"/>
      <c r="F61" s="38"/>
      <c r="G61" s="17" t="str">
        <f t="shared" si="1"/>
        <v/>
      </c>
      <c r="H61" s="41"/>
    </row>
    <row r="62" spans="2:8">
      <c r="B62" s="50"/>
      <c r="C62" s="14"/>
      <c r="D62" s="22"/>
      <c r="E62" s="22"/>
      <c r="F62" s="38"/>
      <c r="G62" s="17" t="str">
        <f t="shared" si="1"/>
        <v/>
      </c>
      <c r="H62" s="41"/>
    </row>
    <row r="63" spans="2:8">
      <c r="B63" s="50"/>
      <c r="C63" s="14"/>
      <c r="D63" s="22"/>
      <c r="E63" s="22"/>
      <c r="F63" s="38"/>
      <c r="G63" s="17" t="str">
        <f t="shared" si="1"/>
        <v/>
      </c>
      <c r="H63" s="41"/>
    </row>
    <row r="64" spans="2:8">
      <c r="B64" s="50"/>
      <c r="C64" s="14"/>
      <c r="D64" s="22"/>
      <c r="E64" s="22"/>
      <c r="F64" s="38"/>
      <c r="G64" s="17" t="str">
        <f t="shared" si="1"/>
        <v/>
      </c>
      <c r="H64" s="41"/>
    </row>
    <row r="65" spans="2:8">
      <c r="B65" s="50"/>
      <c r="C65" s="14"/>
      <c r="D65" s="22"/>
      <c r="E65" s="22"/>
      <c r="F65" s="38"/>
      <c r="G65" s="17" t="str">
        <f t="shared" si="1"/>
        <v/>
      </c>
      <c r="H65" s="41"/>
    </row>
    <row r="66" spans="2:8">
      <c r="B66" s="50"/>
      <c r="C66" s="14"/>
      <c r="D66" s="22"/>
      <c r="E66" s="22"/>
      <c r="F66" s="38"/>
      <c r="G66" s="17" t="str">
        <f t="shared" si="1"/>
        <v/>
      </c>
      <c r="H66" s="41"/>
    </row>
    <row r="67" spans="2:8">
      <c r="B67" s="50"/>
      <c r="C67" s="14"/>
      <c r="D67" s="22"/>
      <c r="E67" s="22"/>
      <c r="F67" s="38"/>
      <c r="G67" s="17" t="str">
        <f t="shared" si="1"/>
        <v/>
      </c>
      <c r="H67" s="41"/>
    </row>
    <row r="68" spans="2:8">
      <c r="B68" s="50"/>
      <c r="C68" s="14"/>
      <c r="D68" s="22"/>
      <c r="E68" s="22"/>
      <c r="F68" s="38"/>
      <c r="G68" s="17" t="str">
        <f t="shared" si="1"/>
        <v/>
      </c>
      <c r="H68" s="41"/>
    </row>
    <row r="69" spans="2:8">
      <c r="B69" s="50"/>
      <c r="C69" s="14"/>
      <c r="D69" s="22"/>
      <c r="E69" s="22"/>
      <c r="F69" s="38"/>
      <c r="G69" s="17" t="str">
        <f t="shared" si="1"/>
        <v/>
      </c>
      <c r="H69" s="41"/>
    </row>
    <row r="70" spans="2:8">
      <c r="B70" s="50"/>
      <c r="C70" s="14"/>
      <c r="D70" s="22"/>
      <c r="E70" s="22"/>
      <c r="F70" s="38"/>
      <c r="G70" s="17" t="str">
        <f t="shared" si="1"/>
        <v/>
      </c>
      <c r="H70" s="41"/>
    </row>
    <row r="71" spans="2:8">
      <c r="B71" s="50"/>
      <c r="C71" s="14"/>
      <c r="D71" s="22"/>
      <c r="E71" s="22"/>
      <c r="F71" s="38"/>
      <c r="G71" s="17" t="str">
        <f t="shared" si="1"/>
        <v/>
      </c>
      <c r="H71" s="41"/>
    </row>
    <row r="72" spans="2:8">
      <c r="B72" s="50"/>
      <c r="C72" s="14"/>
      <c r="D72" s="22"/>
      <c r="E72" s="22"/>
      <c r="F72" s="38"/>
      <c r="G72" s="17" t="str">
        <f t="shared" si="1"/>
        <v/>
      </c>
      <c r="H72" s="41"/>
    </row>
    <row r="73" spans="2:8">
      <c r="B73" s="50"/>
      <c r="C73" s="14"/>
      <c r="D73" s="22"/>
      <c r="E73" s="22"/>
      <c r="F73" s="38"/>
      <c r="G73" s="17" t="str">
        <f>IF(D73="","",E73*F73)</f>
        <v/>
      </c>
      <c r="H73" s="41"/>
    </row>
    <row r="74" spans="2:8">
      <c r="B74" s="50"/>
      <c r="C74" s="14"/>
      <c r="D74" s="22"/>
      <c r="E74" s="22"/>
      <c r="F74" s="38"/>
      <c r="G74" s="17" t="str">
        <f>IF(D74="","",E74*F74)</f>
        <v/>
      </c>
      <c r="H74" s="41"/>
    </row>
    <row r="75" spans="2:8">
      <c r="B75" s="50"/>
      <c r="C75" s="14"/>
      <c r="D75" s="22"/>
      <c r="E75" s="22"/>
      <c r="F75" s="38"/>
      <c r="G75" s="17"/>
      <c r="H75" s="41"/>
    </row>
    <row r="76" spans="2:8">
      <c r="B76" s="50"/>
      <c r="C76" s="14"/>
      <c r="D76" s="22"/>
      <c r="E76" s="22"/>
      <c r="F76" s="38"/>
      <c r="G76" s="17" t="str">
        <f>IF(D76="","",E76*F76)</f>
        <v/>
      </c>
      <c r="H76" s="41"/>
    </row>
    <row r="77" spans="2:8">
      <c r="B77" s="50"/>
      <c r="C77" s="14"/>
      <c r="D77" s="22"/>
      <c r="E77" s="22"/>
      <c r="F77" s="38"/>
      <c r="G77" s="17" t="str">
        <f>IF(D77="","",E77*F77)</f>
        <v/>
      </c>
      <c r="H77" s="41"/>
    </row>
    <row r="78" spans="2:8" s="28" customFormat="1" ht="24.75" customHeight="1">
      <c r="B78" s="174" t="str">
        <f>$B$10</f>
        <v>C13.5</v>
      </c>
      <c r="C78" s="30" t="s">
        <v>94</v>
      </c>
      <c r="D78" s="31"/>
      <c r="E78" s="32"/>
      <c r="F78" s="31"/>
      <c r="G78" s="33">
        <f>SUM(G11:G77)</f>
        <v>0</v>
      </c>
      <c r="H78"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4">
    <tabColor rgb="FFC00000"/>
  </sheetPr>
  <dimension ref="B1:H70"/>
  <sheetViews>
    <sheetView view="pageBreakPreview" zoomScaleNormal="125" zoomScaleSheetLayoutView="100" zoomScalePageLayoutView="125" workbookViewId="0">
      <selection activeCell="R43" sqref="R43"/>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20.71093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C13.9</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ht="25.5">
      <c r="B10" s="74" t="s">
        <v>3144</v>
      </c>
      <c r="C10" s="20" t="s">
        <v>3145</v>
      </c>
      <c r="D10" s="22"/>
      <c r="E10" s="22"/>
      <c r="F10" s="40"/>
      <c r="G10" s="17" t="str">
        <f t="shared" si="0"/>
        <v/>
      </c>
      <c r="H10" s="41"/>
    </row>
    <row r="11" spans="2:8">
      <c r="B11" s="74"/>
      <c r="C11" s="14"/>
      <c r="D11" s="22"/>
      <c r="E11" s="22"/>
      <c r="F11" s="40"/>
      <c r="G11" s="17" t="str">
        <f t="shared" si="0"/>
        <v/>
      </c>
      <c r="H11" s="41"/>
    </row>
    <row r="12" spans="2:8">
      <c r="B12" s="50" t="s">
        <v>3146</v>
      </c>
      <c r="C12" s="14" t="s">
        <v>3147</v>
      </c>
      <c r="D12" s="22"/>
      <c r="E12" s="22"/>
      <c r="F12" s="40"/>
      <c r="G12" s="17" t="str">
        <f t="shared" si="0"/>
        <v/>
      </c>
      <c r="H12" s="41"/>
    </row>
    <row r="13" spans="2:8">
      <c r="B13" s="50"/>
      <c r="C13" s="14"/>
      <c r="D13" s="22"/>
      <c r="E13" s="22"/>
      <c r="F13" s="40"/>
      <c r="G13" s="17" t="str">
        <f t="shared" si="0"/>
        <v/>
      </c>
      <c r="H13" s="41"/>
    </row>
    <row r="14" spans="2:8">
      <c r="B14" s="50" t="s">
        <v>3148</v>
      </c>
      <c r="C14" s="14" t="s">
        <v>3149</v>
      </c>
      <c r="D14" s="22" t="s">
        <v>1068</v>
      </c>
      <c r="E14" s="23">
        <f>H10</f>
        <v>0</v>
      </c>
      <c r="F14" s="24"/>
      <c r="G14" s="17">
        <f t="shared" si="0"/>
        <v>0</v>
      </c>
      <c r="H14" s="42"/>
    </row>
    <row r="15" spans="2:8">
      <c r="B15" s="50"/>
      <c r="C15" s="14"/>
      <c r="D15" s="22"/>
      <c r="E15" s="23"/>
      <c r="F15" s="24"/>
      <c r="G15" s="17" t="str">
        <f t="shared" si="0"/>
        <v/>
      </c>
      <c r="H15" s="42"/>
    </row>
    <row r="16" spans="2:8">
      <c r="B16" s="50" t="s">
        <v>3150</v>
      </c>
      <c r="C16" s="14" t="s">
        <v>3149</v>
      </c>
      <c r="D16" s="22" t="s">
        <v>335</v>
      </c>
      <c r="E16" s="23"/>
      <c r="F16" s="24"/>
      <c r="G16" s="17">
        <f t="shared" si="0"/>
        <v>0</v>
      </c>
      <c r="H16" s="42"/>
    </row>
    <row r="17" spans="2:8">
      <c r="B17" s="50"/>
      <c r="C17" s="14"/>
      <c r="D17" s="22"/>
      <c r="E17" s="23"/>
      <c r="F17" s="24"/>
      <c r="G17" s="17" t="str">
        <f t="shared" si="0"/>
        <v/>
      </c>
      <c r="H17" s="42"/>
    </row>
    <row r="18" spans="2:8">
      <c r="B18" s="50" t="s">
        <v>3151</v>
      </c>
      <c r="C18" s="14" t="s">
        <v>3149</v>
      </c>
      <c r="D18" s="22" t="s">
        <v>109</v>
      </c>
      <c r="E18" s="23"/>
      <c r="F18" s="40"/>
      <c r="G18" s="17">
        <f t="shared" si="0"/>
        <v>0</v>
      </c>
      <c r="H18" s="41"/>
    </row>
    <row r="19" spans="2:8">
      <c r="B19" s="50"/>
      <c r="C19" s="14"/>
      <c r="D19" s="22"/>
      <c r="E19" s="23"/>
      <c r="F19" s="43"/>
      <c r="G19" s="17" t="str">
        <f t="shared" si="0"/>
        <v/>
      </c>
      <c r="H19" s="41"/>
    </row>
    <row r="20" spans="2:8">
      <c r="B20" s="50" t="s">
        <v>3152</v>
      </c>
      <c r="C20" s="1" t="s">
        <v>3153</v>
      </c>
      <c r="D20" s="22"/>
      <c r="E20" s="23"/>
      <c r="F20" s="45"/>
      <c r="G20" s="17" t="str">
        <f t="shared" si="0"/>
        <v/>
      </c>
    </row>
    <row r="21" spans="2:8">
      <c r="B21" s="50"/>
      <c r="C21" s="14"/>
      <c r="D21" s="22"/>
      <c r="E21" s="23"/>
      <c r="F21" s="45"/>
      <c r="G21" s="17" t="str">
        <f t="shared" si="0"/>
        <v/>
      </c>
    </row>
    <row r="22" spans="2:8" ht="25.5">
      <c r="B22" s="50" t="s">
        <v>3154</v>
      </c>
      <c r="C22" s="14" t="s">
        <v>3155</v>
      </c>
      <c r="D22" s="22" t="s">
        <v>467</v>
      </c>
      <c r="E22" s="23"/>
      <c r="F22" s="38"/>
      <c r="G22" s="17">
        <f t="shared" si="0"/>
        <v>0</v>
      </c>
    </row>
    <row r="23" spans="2:8">
      <c r="B23" s="50"/>
      <c r="C23" s="14"/>
      <c r="D23" s="22"/>
      <c r="E23" s="23"/>
      <c r="F23" s="45"/>
      <c r="G23" s="17" t="str">
        <f t="shared" si="0"/>
        <v/>
      </c>
    </row>
    <row r="24" spans="2:8" ht="25.5">
      <c r="B24" s="50" t="s">
        <v>3156</v>
      </c>
      <c r="C24" s="14" t="s">
        <v>3155</v>
      </c>
      <c r="D24" s="22" t="s">
        <v>109</v>
      </c>
      <c r="E24" s="23"/>
      <c r="F24" s="43"/>
      <c r="G24" s="17">
        <f t="shared" si="0"/>
        <v>0</v>
      </c>
    </row>
    <row r="25" spans="2:8">
      <c r="B25" s="50"/>
      <c r="C25" s="14"/>
      <c r="D25" s="22"/>
      <c r="E25" s="23"/>
      <c r="F25" s="45"/>
      <c r="G25" s="17" t="str">
        <f t="shared" si="0"/>
        <v/>
      </c>
    </row>
    <row r="26" spans="2:8">
      <c r="B26" s="50" t="s">
        <v>3157</v>
      </c>
      <c r="C26" s="14" t="s">
        <v>3158</v>
      </c>
      <c r="D26" s="22"/>
      <c r="E26" s="23"/>
      <c r="F26" s="38"/>
      <c r="G26" s="17" t="str">
        <f t="shared" si="0"/>
        <v/>
      </c>
      <c r="H26" s="42"/>
    </row>
    <row r="27" spans="2:8">
      <c r="B27" s="50"/>
      <c r="C27" s="14"/>
      <c r="D27" s="15"/>
      <c r="E27" s="26"/>
      <c r="F27" s="27"/>
      <c r="G27" s="17" t="str">
        <f t="shared" si="0"/>
        <v/>
      </c>
      <c r="H27" s="18"/>
    </row>
    <row r="28" spans="2:8" s="36" customFormat="1">
      <c r="B28" s="50" t="s">
        <v>3159</v>
      </c>
      <c r="C28" s="14" t="s">
        <v>3160</v>
      </c>
      <c r="D28" s="22"/>
      <c r="E28" s="26"/>
      <c r="F28" s="27"/>
      <c r="G28" s="17" t="str">
        <f t="shared" si="0"/>
        <v/>
      </c>
      <c r="H28" s="18"/>
    </row>
    <row r="29" spans="2:8">
      <c r="B29" s="50"/>
      <c r="C29" s="14"/>
      <c r="D29" s="22"/>
      <c r="E29" s="23"/>
      <c r="F29" s="38"/>
      <c r="G29" s="17" t="str">
        <f t="shared" si="0"/>
        <v/>
      </c>
      <c r="H29" s="42"/>
    </row>
    <row r="30" spans="2:8" ht="25.5">
      <c r="B30" s="50" t="s">
        <v>311</v>
      </c>
      <c r="C30" s="14" t="s">
        <v>3161</v>
      </c>
      <c r="D30" s="22" t="s">
        <v>1068</v>
      </c>
      <c r="E30" s="23"/>
      <c r="F30" s="38"/>
      <c r="G30" s="17">
        <f t="shared" si="0"/>
        <v>0</v>
      </c>
      <c r="H30" s="42"/>
    </row>
    <row r="31" spans="2:8">
      <c r="B31" s="50"/>
      <c r="C31" s="14"/>
      <c r="D31" s="22"/>
      <c r="E31" s="23"/>
      <c r="F31" s="47"/>
      <c r="G31" s="17" t="str">
        <f t="shared" si="0"/>
        <v/>
      </c>
      <c r="H31" s="41"/>
    </row>
    <row r="32" spans="2:8" ht="25.5">
      <c r="B32" s="50" t="s">
        <v>313</v>
      </c>
      <c r="C32" s="14" t="s">
        <v>3161</v>
      </c>
      <c r="D32" s="22" t="s">
        <v>335</v>
      </c>
      <c r="E32" s="23"/>
      <c r="F32" s="47"/>
      <c r="G32" s="17">
        <f t="shared" si="0"/>
        <v>0</v>
      </c>
      <c r="H32" s="41"/>
    </row>
    <row r="33" spans="2:8">
      <c r="B33" s="50"/>
      <c r="C33" s="14"/>
      <c r="D33" s="22"/>
      <c r="E33" s="23"/>
      <c r="F33" s="43"/>
      <c r="G33" s="17" t="str">
        <f t="shared" si="0"/>
        <v/>
      </c>
      <c r="H33" s="41"/>
    </row>
    <row r="34" spans="2:8" ht="25.5">
      <c r="B34" s="50" t="s">
        <v>321</v>
      </c>
      <c r="C34" s="14" t="s">
        <v>3161</v>
      </c>
      <c r="D34" s="22" t="s">
        <v>109</v>
      </c>
      <c r="E34" s="23"/>
      <c r="F34" s="43"/>
      <c r="G34" s="17">
        <f t="shared" si="0"/>
        <v>0</v>
      </c>
      <c r="H34" s="41"/>
    </row>
    <row r="35" spans="2:8">
      <c r="B35" s="50"/>
      <c r="C35" s="14"/>
      <c r="D35" s="22"/>
      <c r="E35" s="22"/>
      <c r="F35" s="40"/>
      <c r="G35" s="17" t="str">
        <f t="shared" si="0"/>
        <v/>
      </c>
      <c r="H35" s="41"/>
    </row>
    <row r="36" spans="2:8">
      <c r="B36" s="50" t="s">
        <v>3162</v>
      </c>
      <c r="C36" s="14" t="s">
        <v>3163</v>
      </c>
      <c r="D36" s="22"/>
      <c r="E36" s="22"/>
      <c r="F36" s="40"/>
      <c r="G36" s="17" t="str">
        <f t="shared" si="0"/>
        <v/>
      </c>
      <c r="H36" s="41"/>
    </row>
    <row r="37" spans="2:8">
      <c r="B37" s="50"/>
      <c r="C37" s="14"/>
      <c r="D37" s="22"/>
      <c r="E37" s="22"/>
      <c r="F37" s="38"/>
      <c r="G37" s="17" t="str">
        <f t="shared" si="0"/>
        <v/>
      </c>
      <c r="H37" s="41"/>
    </row>
    <row r="38" spans="2:8" ht="25.5">
      <c r="B38" s="50" t="s">
        <v>311</v>
      </c>
      <c r="C38" s="14" t="s">
        <v>3161</v>
      </c>
      <c r="D38" s="22" t="s">
        <v>1068</v>
      </c>
      <c r="E38" s="22"/>
      <c r="F38" s="38"/>
      <c r="G38" s="17">
        <f t="shared" si="0"/>
        <v>0</v>
      </c>
      <c r="H38" s="41"/>
    </row>
    <row r="39" spans="2:8">
      <c r="B39" s="50"/>
      <c r="C39" s="14"/>
      <c r="D39" s="22"/>
      <c r="E39" s="22"/>
      <c r="F39" s="38"/>
      <c r="G39" s="17" t="str">
        <f t="shared" si="0"/>
        <v/>
      </c>
      <c r="H39" s="41"/>
    </row>
    <row r="40" spans="2:8" ht="25.5">
      <c r="B40" s="50" t="s">
        <v>313</v>
      </c>
      <c r="C40" s="14" t="s">
        <v>3161</v>
      </c>
      <c r="D40" s="22" t="s">
        <v>335</v>
      </c>
      <c r="E40" s="22"/>
      <c r="F40" s="38"/>
      <c r="G40" s="17">
        <f t="shared" si="0"/>
        <v>0</v>
      </c>
      <c r="H40" s="41"/>
    </row>
    <row r="41" spans="2:8">
      <c r="B41" s="50"/>
      <c r="C41" s="14"/>
      <c r="D41" s="22"/>
      <c r="E41" s="22"/>
      <c r="F41" s="38"/>
      <c r="G41" s="17" t="str">
        <f t="shared" ref="G41:G59" si="1">IF(D41="","",E41*F41)</f>
        <v/>
      </c>
      <c r="H41" s="41"/>
    </row>
    <row r="42" spans="2:8" ht="25.5">
      <c r="B42" s="50" t="s">
        <v>321</v>
      </c>
      <c r="C42" s="14" t="s">
        <v>3161</v>
      </c>
      <c r="D42" s="22" t="s">
        <v>109</v>
      </c>
      <c r="E42" s="22"/>
      <c r="F42" s="38"/>
      <c r="G42" s="17">
        <f t="shared" si="1"/>
        <v>0</v>
      </c>
      <c r="H42" s="41"/>
    </row>
    <row r="43" spans="2:8">
      <c r="B43" s="50"/>
      <c r="C43" s="14"/>
      <c r="D43" s="22"/>
      <c r="E43" s="22"/>
      <c r="F43" s="38"/>
      <c r="G43" s="17" t="str">
        <f t="shared" si="1"/>
        <v/>
      </c>
      <c r="H43" s="41"/>
    </row>
    <row r="44" spans="2:8">
      <c r="B44" s="50"/>
      <c r="C44" s="14"/>
      <c r="D44" s="22"/>
      <c r="E44" s="22"/>
      <c r="F44" s="38"/>
      <c r="G44" s="17" t="str">
        <f t="shared" si="1"/>
        <v/>
      </c>
      <c r="H44" s="41"/>
    </row>
    <row r="45" spans="2:8">
      <c r="B45" s="50"/>
      <c r="C45" s="14"/>
      <c r="D45" s="22"/>
      <c r="E45" s="22"/>
      <c r="F45" s="48"/>
      <c r="G45" s="17" t="str">
        <f t="shared" si="1"/>
        <v/>
      </c>
      <c r="H45" s="41"/>
    </row>
    <row r="46" spans="2:8">
      <c r="B46" s="50"/>
      <c r="C46" s="14"/>
      <c r="D46" s="22"/>
      <c r="E46" s="22"/>
      <c r="F46" s="48"/>
      <c r="G46" s="17" t="str">
        <f t="shared" si="1"/>
        <v/>
      </c>
      <c r="H46" s="41"/>
    </row>
    <row r="47" spans="2:8">
      <c r="B47" s="50"/>
      <c r="C47" s="14"/>
      <c r="D47" s="22"/>
      <c r="E47" s="22"/>
      <c r="F47" s="38"/>
      <c r="G47" s="17" t="str">
        <f t="shared" si="1"/>
        <v/>
      </c>
      <c r="H47" s="41"/>
    </row>
    <row r="48" spans="2:8">
      <c r="B48" s="50"/>
      <c r="C48" s="14"/>
      <c r="D48" s="22"/>
      <c r="E48" s="22"/>
      <c r="F48" s="38"/>
      <c r="G48" s="17" t="str">
        <f t="shared" si="1"/>
        <v/>
      </c>
      <c r="H48" s="41"/>
    </row>
    <row r="49" spans="2:8">
      <c r="B49" s="50"/>
      <c r="C49" s="14"/>
      <c r="D49" s="22"/>
      <c r="E49" s="22"/>
      <c r="F49" s="38"/>
      <c r="G49" s="17" t="str">
        <f t="shared" si="1"/>
        <v/>
      </c>
      <c r="H49" s="41"/>
    </row>
    <row r="50" spans="2:8">
      <c r="B50" s="50"/>
      <c r="C50" s="14"/>
      <c r="D50" s="22"/>
      <c r="E50" s="22"/>
      <c r="F50" s="38"/>
      <c r="G50" s="17" t="str">
        <f t="shared" si="1"/>
        <v/>
      </c>
      <c r="H50" s="41"/>
    </row>
    <row r="51" spans="2:8">
      <c r="B51" s="50"/>
      <c r="C51" s="14"/>
      <c r="D51" s="22"/>
      <c r="E51" s="22"/>
      <c r="F51" s="3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37"/>
      <c r="E54" s="22"/>
      <c r="F54" s="38"/>
      <c r="G54" s="17" t="str">
        <f t="shared" si="1"/>
        <v/>
      </c>
      <c r="H54" s="41"/>
    </row>
    <row r="55" spans="2:8">
      <c r="B55" s="50"/>
      <c r="C55" s="14"/>
      <c r="D55" s="22"/>
      <c r="E55" s="37"/>
      <c r="F55" s="38"/>
      <c r="G55" s="17" t="str">
        <f t="shared" si="1"/>
        <v/>
      </c>
    </row>
    <row r="56" spans="2:8">
      <c r="B56" s="50"/>
      <c r="C56" s="14"/>
      <c r="D56" s="37"/>
      <c r="E56" s="22"/>
      <c r="F56" s="38"/>
      <c r="G56" s="17" t="str">
        <f t="shared" si="1"/>
        <v/>
      </c>
      <c r="H56" s="41"/>
    </row>
    <row r="57" spans="2:8">
      <c r="B57" s="50"/>
      <c r="C57" s="14"/>
      <c r="D57" s="37"/>
      <c r="E57" s="37"/>
      <c r="F57" s="38"/>
      <c r="G57" s="17" t="str">
        <f t="shared" si="1"/>
        <v/>
      </c>
      <c r="H57" s="49"/>
    </row>
    <row r="58" spans="2:8" ht="12.75" customHeight="1">
      <c r="B58" s="50"/>
      <c r="C58" s="14"/>
      <c r="D58" s="22"/>
      <c r="E58" s="37"/>
      <c r="F58" s="38"/>
      <c r="G58" s="17" t="str">
        <f t="shared" si="1"/>
        <v/>
      </c>
    </row>
    <row r="59" spans="2:8">
      <c r="B59" s="50"/>
      <c r="C59" s="14"/>
      <c r="D59" s="22"/>
      <c r="E59" s="22"/>
      <c r="F59" s="38"/>
      <c r="G59" s="17" t="str">
        <f t="shared" si="1"/>
        <v/>
      </c>
      <c r="H59" s="41"/>
    </row>
    <row r="60" spans="2:8">
      <c r="B60" s="50"/>
      <c r="C60" s="14"/>
      <c r="D60" s="22"/>
      <c r="E60" s="22"/>
      <c r="F60" s="38"/>
      <c r="G60" s="17"/>
      <c r="H60" s="41"/>
    </row>
    <row r="61" spans="2:8">
      <c r="B61" s="50"/>
      <c r="C61" s="14"/>
      <c r="D61" s="22"/>
      <c r="E61" s="22"/>
      <c r="F61" s="38"/>
      <c r="G61" s="17"/>
      <c r="H61" s="41"/>
    </row>
    <row r="62" spans="2:8">
      <c r="B62" s="50"/>
      <c r="C62" s="14"/>
      <c r="D62" s="22"/>
      <c r="E62" s="22"/>
      <c r="F62" s="38"/>
      <c r="G62" s="17"/>
      <c r="H62" s="41"/>
    </row>
    <row r="63" spans="2:8">
      <c r="B63" s="50"/>
      <c r="C63" s="14"/>
      <c r="D63" s="22"/>
      <c r="E63" s="22"/>
      <c r="F63" s="38"/>
      <c r="G63" s="17"/>
      <c r="H63" s="41"/>
    </row>
    <row r="64" spans="2:8">
      <c r="B64" s="50"/>
      <c r="C64" s="14"/>
      <c r="D64" s="22"/>
      <c r="E64" s="22"/>
      <c r="F64" s="38"/>
      <c r="G64" s="17"/>
      <c r="H64" s="41"/>
    </row>
    <row r="65" spans="2:8">
      <c r="B65" s="50"/>
      <c r="C65" s="14"/>
      <c r="D65" s="22"/>
      <c r="E65" s="22"/>
      <c r="F65" s="38"/>
      <c r="G65" s="17"/>
      <c r="H65" s="41"/>
    </row>
    <row r="66" spans="2:8">
      <c r="B66" s="50"/>
      <c r="C66" s="14"/>
      <c r="D66" s="22"/>
      <c r="E66" s="22"/>
      <c r="F66" s="38"/>
      <c r="G66" s="17" t="str">
        <f>IF(D66="","",E66*F66)</f>
        <v/>
      </c>
      <c r="H66" s="41"/>
    </row>
    <row r="67" spans="2:8">
      <c r="B67" s="50"/>
      <c r="C67" s="14"/>
      <c r="D67" s="22"/>
      <c r="E67" s="22"/>
      <c r="F67" s="38"/>
      <c r="G67" s="17" t="str">
        <f>IF(D67="","",E67*F67)</f>
        <v/>
      </c>
      <c r="H67" s="41"/>
    </row>
    <row r="68" spans="2:8">
      <c r="B68" s="50"/>
      <c r="C68" s="14"/>
      <c r="D68" s="22"/>
      <c r="E68" s="22"/>
      <c r="F68" s="38"/>
      <c r="G68" s="17" t="str">
        <f>IF(D68="","",E68*F68)</f>
        <v/>
      </c>
      <c r="H68" s="41"/>
    </row>
    <row r="69" spans="2:8">
      <c r="B69" s="50"/>
      <c r="C69" s="14"/>
      <c r="D69" s="22"/>
      <c r="E69" s="22"/>
      <c r="F69" s="38"/>
      <c r="G69" s="17" t="str">
        <f>IF(D69="","",E69*F69)</f>
        <v/>
      </c>
      <c r="H69" s="41"/>
    </row>
    <row r="70" spans="2:8" s="28" customFormat="1" ht="24.75" customHeight="1">
      <c r="B70" s="174" t="str">
        <f>$B$10</f>
        <v>C13.9</v>
      </c>
      <c r="C70" s="30" t="s">
        <v>94</v>
      </c>
      <c r="D70" s="31"/>
      <c r="E70" s="32"/>
      <c r="F70" s="31"/>
      <c r="G70" s="33">
        <f>SUM(G9:G69)</f>
        <v>0</v>
      </c>
      <c r="H70"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5">
    <tabColor rgb="FFFF0000"/>
  </sheetPr>
  <dimension ref="B1:H79"/>
  <sheetViews>
    <sheetView view="pageBreakPreview" zoomScaleNormal="125" zoomScaleSheetLayoutView="100" zoomScalePageLayoutView="125" workbookViewId="0">
      <selection activeCell="F39" sqref="F39"/>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C13.10</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53" si="0">IF(D9="","",E9*F9)</f>
        <v/>
      </c>
      <c r="H9" s="18"/>
    </row>
    <row r="10" spans="2:8">
      <c r="B10" s="74" t="s">
        <v>3164</v>
      </c>
      <c r="C10" s="20" t="s">
        <v>3165</v>
      </c>
      <c r="D10" s="22"/>
      <c r="E10" s="22"/>
      <c r="F10" s="40"/>
      <c r="G10" s="17" t="str">
        <f t="shared" si="0"/>
        <v/>
      </c>
      <c r="H10" s="41"/>
    </row>
    <row r="11" spans="2:8">
      <c r="B11" s="74"/>
      <c r="C11" s="14"/>
      <c r="D11" s="22"/>
      <c r="E11" s="22"/>
      <c r="F11" s="40"/>
      <c r="G11" s="17" t="str">
        <f t="shared" si="0"/>
        <v/>
      </c>
      <c r="H11" s="41"/>
    </row>
    <row r="12" spans="2:8">
      <c r="B12" s="50" t="s">
        <v>3166</v>
      </c>
      <c r="C12" s="14" t="s">
        <v>3167</v>
      </c>
      <c r="D12" s="22"/>
      <c r="E12" s="22"/>
      <c r="F12" s="40"/>
      <c r="G12" s="17" t="str">
        <f t="shared" si="0"/>
        <v/>
      </c>
      <c r="H12" s="41"/>
    </row>
    <row r="13" spans="2:8">
      <c r="B13" s="50"/>
      <c r="C13" s="14"/>
      <c r="D13" s="22"/>
      <c r="E13" s="22"/>
      <c r="F13" s="40"/>
      <c r="G13" s="17" t="str">
        <f t="shared" si="0"/>
        <v/>
      </c>
      <c r="H13" s="41"/>
    </row>
    <row r="14" spans="2:8" ht="14.25">
      <c r="B14" s="50" t="s">
        <v>3168</v>
      </c>
      <c r="C14" s="14" t="s">
        <v>3169</v>
      </c>
      <c r="D14" s="22" t="s">
        <v>93</v>
      </c>
      <c r="E14" s="23"/>
      <c r="F14" s="24"/>
      <c r="G14" s="17">
        <f t="shared" si="0"/>
        <v>0</v>
      </c>
      <c r="H14" s="42"/>
    </row>
    <row r="15" spans="2:8">
      <c r="B15" s="50"/>
      <c r="C15" s="14"/>
      <c r="D15" s="22"/>
      <c r="E15" s="23"/>
      <c r="F15" s="24"/>
      <c r="G15" s="17" t="str">
        <f t="shared" si="0"/>
        <v/>
      </c>
      <c r="H15" s="42"/>
    </row>
    <row r="16" spans="2:8">
      <c r="B16" s="50" t="s">
        <v>3170</v>
      </c>
      <c r="C16" s="14" t="s">
        <v>3169</v>
      </c>
      <c r="D16" s="22" t="s">
        <v>109</v>
      </c>
      <c r="E16" s="23"/>
      <c r="F16" s="24"/>
      <c r="G16" s="17">
        <f t="shared" si="0"/>
        <v>0</v>
      </c>
      <c r="H16" s="42"/>
    </row>
    <row r="17" spans="2:8">
      <c r="B17" s="50"/>
      <c r="C17" s="14"/>
      <c r="D17" s="22"/>
      <c r="E17" s="23"/>
      <c r="F17" s="24"/>
      <c r="G17" s="17" t="str">
        <f t="shared" si="0"/>
        <v/>
      </c>
      <c r="H17" s="42"/>
    </row>
    <row r="18" spans="2:8">
      <c r="B18" s="50" t="s">
        <v>3171</v>
      </c>
      <c r="C18" s="14" t="s">
        <v>3169</v>
      </c>
      <c r="D18" s="22" t="s">
        <v>335</v>
      </c>
      <c r="E18" s="23"/>
      <c r="F18" s="40"/>
      <c r="G18" s="17">
        <f t="shared" si="0"/>
        <v>0</v>
      </c>
      <c r="H18" s="41"/>
    </row>
    <row r="19" spans="2:8">
      <c r="B19" s="50"/>
      <c r="C19" s="14"/>
      <c r="D19" s="22"/>
      <c r="E19" s="23"/>
      <c r="F19" s="43"/>
      <c r="G19" s="17" t="str">
        <f t="shared" si="0"/>
        <v/>
      </c>
      <c r="H19" s="41"/>
    </row>
    <row r="20" spans="2:8">
      <c r="B20" s="50" t="s">
        <v>3172</v>
      </c>
      <c r="C20" s="1" t="s">
        <v>3169</v>
      </c>
      <c r="D20" s="22" t="s">
        <v>1068</v>
      </c>
      <c r="E20" s="23"/>
      <c r="F20" s="45"/>
      <c r="G20" s="17">
        <f t="shared" si="0"/>
        <v>0</v>
      </c>
    </row>
    <row r="21" spans="2:8">
      <c r="B21" s="50"/>
      <c r="C21" s="14"/>
      <c r="D21" s="22"/>
      <c r="E21" s="23"/>
      <c r="F21" s="45"/>
      <c r="G21" s="17" t="str">
        <f t="shared" si="0"/>
        <v/>
      </c>
    </row>
    <row r="22" spans="2:8">
      <c r="B22" s="50" t="s">
        <v>3173</v>
      </c>
      <c r="C22" s="14" t="s">
        <v>3174</v>
      </c>
      <c r="D22" s="22"/>
      <c r="E22" s="23"/>
      <c r="F22" s="38"/>
      <c r="G22" s="17" t="str">
        <f t="shared" si="0"/>
        <v/>
      </c>
    </row>
    <row r="23" spans="2:8">
      <c r="B23" s="50"/>
      <c r="C23" s="14"/>
      <c r="D23" s="22"/>
      <c r="E23" s="23"/>
      <c r="F23" s="45"/>
      <c r="G23" s="17" t="str">
        <f t="shared" si="0"/>
        <v/>
      </c>
    </row>
    <row r="24" spans="2:8" ht="14.25">
      <c r="B24" s="50" t="s">
        <v>3175</v>
      </c>
      <c r="C24" s="14" t="s">
        <v>3169</v>
      </c>
      <c r="D24" s="22" t="s">
        <v>93</v>
      </c>
      <c r="E24" s="23"/>
      <c r="F24" s="43"/>
      <c r="G24" s="17">
        <f t="shared" si="0"/>
        <v>0</v>
      </c>
    </row>
    <row r="25" spans="2:8">
      <c r="B25" s="50"/>
      <c r="C25" s="14"/>
      <c r="D25" s="22"/>
      <c r="E25" s="23"/>
      <c r="F25" s="45"/>
      <c r="G25" s="17" t="str">
        <f t="shared" si="0"/>
        <v/>
      </c>
    </row>
    <row r="26" spans="2:8">
      <c r="B26" s="50" t="s">
        <v>3176</v>
      </c>
      <c r="C26" s="14" t="s">
        <v>3169</v>
      </c>
      <c r="D26" s="22" t="s">
        <v>109</v>
      </c>
      <c r="E26" s="23"/>
      <c r="F26" s="38"/>
      <c r="G26" s="17">
        <f t="shared" si="0"/>
        <v>0</v>
      </c>
      <c r="H26" s="42"/>
    </row>
    <row r="27" spans="2:8">
      <c r="B27" s="50"/>
      <c r="C27" s="14"/>
      <c r="D27" s="22"/>
      <c r="E27" s="26"/>
      <c r="F27" s="27"/>
      <c r="G27" s="17" t="str">
        <f t="shared" si="0"/>
        <v/>
      </c>
      <c r="H27" s="18"/>
    </row>
    <row r="28" spans="2:8" s="36" customFormat="1">
      <c r="B28" s="50" t="s">
        <v>3177</v>
      </c>
      <c r="C28" s="14" t="s">
        <v>3169</v>
      </c>
      <c r="D28" s="22" t="s">
        <v>335</v>
      </c>
      <c r="E28" s="26"/>
      <c r="F28" s="27"/>
      <c r="G28" s="17">
        <f t="shared" si="0"/>
        <v>0</v>
      </c>
      <c r="H28" s="18"/>
    </row>
    <row r="29" spans="2:8">
      <c r="B29" s="50"/>
      <c r="C29" s="14"/>
      <c r="D29" s="22"/>
      <c r="E29" s="23"/>
      <c r="F29" s="38"/>
      <c r="G29" s="17" t="str">
        <f t="shared" si="0"/>
        <v/>
      </c>
      <c r="H29" s="42"/>
    </row>
    <row r="30" spans="2:8">
      <c r="B30" s="50" t="s">
        <v>3178</v>
      </c>
      <c r="C30" s="14" t="s">
        <v>3169</v>
      </c>
      <c r="D30" s="22" t="s">
        <v>1068</v>
      </c>
      <c r="E30" s="23"/>
      <c r="F30" s="38"/>
      <c r="G30" s="17">
        <f t="shared" si="0"/>
        <v>0</v>
      </c>
      <c r="H30" s="42"/>
    </row>
    <row r="31" spans="2:8">
      <c r="B31" s="50"/>
      <c r="C31" s="14"/>
      <c r="D31" s="22"/>
      <c r="E31" s="23"/>
      <c r="F31" s="47"/>
      <c r="G31" s="17" t="str">
        <f t="shared" si="0"/>
        <v/>
      </c>
      <c r="H31" s="41"/>
    </row>
    <row r="32" spans="2:8">
      <c r="B32" s="50"/>
      <c r="C32" s="14"/>
      <c r="D32" s="22"/>
      <c r="E32" s="23"/>
      <c r="F32" s="47"/>
      <c r="G32" s="17" t="str">
        <f t="shared" si="0"/>
        <v/>
      </c>
      <c r="H32" s="41"/>
    </row>
    <row r="33" spans="2:8">
      <c r="B33" s="50"/>
      <c r="C33" s="14"/>
      <c r="D33" s="22"/>
      <c r="E33" s="23"/>
      <c r="F33" s="43"/>
      <c r="G33" s="17" t="str">
        <f t="shared" si="0"/>
        <v/>
      </c>
      <c r="H33" s="41"/>
    </row>
    <row r="34" spans="2:8">
      <c r="B34" s="50"/>
      <c r="C34" s="14"/>
      <c r="D34" s="22"/>
      <c r="E34" s="23"/>
      <c r="F34" s="43"/>
      <c r="G34" s="17" t="str">
        <f t="shared" si="0"/>
        <v/>
      </c>
      <c r="H34" s="41"/>
    </row>
    <row r="35" spans="2:8">
      <c r="B35" s="50"/>
      <c r="C35" s="14"/>
      <c r="D35" s="22"/>
      <c r="E35" s="22"/>
      <c r="F35" s="40"/>
      <c r="G35" s="17" t="str">
        <f t="shared" si="0"/>
        <v/>
      </c>
      <c r="H35" s="41"/>
    </row>
    <row r="36" spans="2:8">
      <c r="B36" s="50"/>
      <c r="C36" s="14"/>
      <c r="D36" s="22"/>
      <c r="E36" s="22"/>
      <c r="F36" s="40"/>
      <c r="G36" s="17" t="str">
        <f t="shared" si="0"/>
        <v/>
      </c>
      <c r="H36" s="41"/>
    </row>
    <row r="37" spans="2:8">
      <c r="B37" s="50"/>
      <c r="C37" s="14"/>
      <c r="D37" s="22"/>
      <c r="E37" s="22"/>
      <c r="F37" s="38"/>
      <c r="G37" s="17" t="str">
        <f t="shared" si="0"/>
        <v/>
      </c>
      <c r="H37" s="41"/>
    </row>
    <row r="38" spans="2:8">
      <c r="B38" s="50"/>
      <c r="C38" s="14"/>
      <c r="D38" s="22"/>
      <c r="E38" s="22"/>
      <c r="F38" s="38"/>
      <c r="G38" s="17" t="str">
        <f t="shared" si="0"/>
        <v/>
      </c>
      <c r="H38" s="41"/>
    </row>
    <row r="39" spans="2:8">
      <c r="B39" s="50"/>
      <c r="C39" s="14"/>
      <c r="D39" s="22"/>
      <c r="E39" s="22"/>
      <c r="F39" s="38"/>
      <c r="G39" s="17" t="str">
        <f t="shared" si="0"/>
        <v/>
      </c>
      <c r="H39" s="41"/>
    </row>
    <row r="40" spans="2:8">
      <c r="B40" s="50"/>
      <c r="C40" s="14"/>
      <c r="D40" s="22"/>
      <c r="E40" s="22"/>
      <c r="F40" s="38"/>
      <c r="G40" s="17" t="str">
        <f t="shared" si="0"/>
        <v/>
      </c>
      <c r="H40" s="41"/>
    </row>
    <row r="41" spans="2:8">
      <c r="B41" s="50"/>
      <c r="C41" s="14"/>
      <c r="D41" s="22"/>
      <c r="E41" s="22"/>
      <c r="F41" s="38"/>
      <c r="G41" s="17" t="str">
        <f t="shared" si="0"/>
        <v/>
      </c>
      <c r="H41" s="41"/>
    </row>
    <row r="42" spans="2:8">
      <c r="B42" s="50"/>
      <c r="C42" s="14"/>
      <c r="D42" s="22"/>
      <c r="E42" s="22"/>
      <c r="F42" s="38"/>
      <c r="G42" s="17" t="str">
        <f t="shared" si="0"/>
        <v/>
      </c>
      <c r="H42" s="41"/>
    </row>
    <row r="43" spans="2:8">
      <c r="B43" s="50"/>
      <c r="C43" s="14"/>
      <c r="D43" s="22"/>
      <c r="E43" s="22"/>
      <c r="F43" s="38"/>
      <c r="G43" s="17" t="str">
        <f t="shared" si="0"/>
        <v/>
      </c>
      <c r="H43" s="41"/>
    </row>
    <row r="44" spans="2:8">
      <c r="B44" s="50"/>
      <c r="C44" s="14"/>
      <c r="D44" s="22"/>
      <c r="E44" s="22"/>
      <c r="F44" s="38"/>
      <c r="G44" s="17" t="str">
        <f t="shared" si="0"/>
        <v/>
      </c>
      <c r="H44" s="41"/>
    </row>
    <row r="45" spans="2:8">
      <c r="B45" s="50"/>
      <c r="C45" s="14"/>
      <c r="D45" s="22"/>
      <c r="E45" s="22"/>
      <c r="F45" s="48"/>
      <c r="G45" s="17" t="str">
        <f t="shared" si="0"/>
        <v/>
      </c>
      <c r="H45" s="41"/>
    </row>
    <row r="46" spans="2:8">
      <c r="B46" s="50"/>
      <c r="C46" s="14"/>
      <c r="D46" s="22"/>
      <c r="E46" s="22"/>
      <c r="F46" s="48"/>
      <c r="G46" s="17" t="str">
        <f t="shared" si="0"/>
        <v/>
      </c>
      <c r="H46" s="41"/>
    </row>
    <row r="47" spans="2:8">
      <c r="B47" s="50"/>
      <c r="C47" s="14"/>
      <c r="D47" s="22"/>
      <c r="E47" s="22"/>
      <c r="F47" s="38"/>
      <c r="G47" s="17" t="str">
        <f t="shared" si="0"/>
        <v/>
      </c>
      <c r="H47" s="41"/>
    </row>
    <row r="48" spans="2:8">
      <c r="B48" s="50"/>
      <c r="C48" s="14"/>
      <c r="D48" s="22"/>
      <c r="E48" s="22"/>
      <c r="F48" s="38"/>
      <c r="G48" s="17" t="str">
        <f t="shared" si="0"/>
        <v/>
      </c>
      <c r="H48" s="41"/>
    </row>
    <row r="49" spans="2:8">
      <c r="B49" s="50"/>
      <c r="C49" s="14"/>
      <c r="D49" s="22"/>
      <c r="E49" s="22"/>
      <c r="F49" s="38"/>
      <c r="G49" s="17" t="str">
        <f t="shared" si="0"/>
        <v/>
      </c>
      <c r="H49" s="41"/>
    </row>
    <row r="50" spans="2:8">
      <c r="B50" s="50"/>
      <c r="C50" s="14"/>
      <c r="D50" s="22"/>
      <c r="E50" s="22"/>
      <c r="F50" s="38"/>
      <c r="G50" s="17" t="str">
        <f t="shared" si="0"/>
        <v/>
      </c>
      <c r="H50" s="41"/>
    </row>
    <row r="51" spans="2:8">
      <c r="B51" s="50"/>
      <c r="C51" s="14"/>
      <c r="D51" s="22"/>
      <c r="E51" s="22"/>
      <c r="F51" s="38"/>
      <c r="G51" s="17" t="str">
        <f t="shared" si="0"/>
        <v/>
      </c>
      <c r="H51" s="41"/>
    </row>
    <row r="52" spans="2:8">
      <c r="B52" s="50"/>
      <c r="C52" s="14"/>
      <c r="D52" s="22"/>
      <c r="E52" s="22"/>
      <c r="F52" s="38"/>
      <c r="G52" s="17" t="str">
        <f t="shared" si="0"/>
        <v/>
      </c>
      <c r="H52" s="41"/>
    </row>
    <row r="53" spans="2:8">
      <c r="B53" s="50"/>
      <c r="C53" s="14"/>
      <c r="D53" s="22"/>
      <c r="E53" s="22"/>
      <c r="F53" s="38"/>
      <c r="G53" s="17" t="str">
        <f t="shared" si="0"/>
        <v/>
      </c>
      <c r="H53" s="41"/>
    </row>
    <row r="54" spans="2:8">
      <c r="B54" s="50"/>
      <c r="C54" s="14"/>
      <c r="D54" s="22"/>
      <c r="E54" s="22"/>
      <c r="F54" s="38"/>
      <c r="G54" s="17"/>
      <c r="H54" s="41"/>
    </row>
    <row r="55" spans="2:8">
      <c r="B55" s="50"/>
      <c r="C55" s="14"/>
      <c r="D55" s="22"/>
      <c r="E55" s="22"/>
      <c r="F55" s="38"/>
      <c r="G55" s="17"/>
      <c r="H55" s="41"/>
    </row>
    <row r="56" spans="2:8">
      <c r="B56" s="50"/>
      <c r="C56" s="14"/>
      <c r="D56" s="22"/>
      <c r="E56" s="22"/>
      <c r="F56" s="38"/>
      <c r="G56" s="17"/>
      <c r="H56" s="41"/>
    </row>
    <row r="57" spans="2:8">
      <c r="B57" s="50"/>
      <c r="C57" s="14"/>
      <c r="D57" s="22"/>
      <c r="E57" s="22"/>
      <c r="F57" s="38"/>
      <c r="G57" s="17"/>
      <c r="H57" s="41"/>
    </row>
    <row r="58" spans="2:8">
      <c r="B58" s="50"/>
      <c r="C58" s="14"/>
      <c r="D58" s="22"/>
      <c r="E58" s="22"/>
      <c r="F58" s="38"/>
      <c r="G58" s="17"/>
      <c r="H58" s="41"/>
    </row>
    <row r="59" spans="2:8">
      <c r="B59" s="50"/>
      <c r="C59" s="14"/>
      <c r="D59" s="22"/>
      <c r="E59" s="22"/>
      <c r="F59" s="38"/>
      <c r="G59" s="17"/>
      <c r="H59" s="41"/>
    </row>
    <row r="60" spans="2:8">
      <c r="B60" s="50"/>
      <c r="C60" s="14"/>
      <c r="D60" s="22"/>
      <c r="E60" s="22"/>
      <c r="F60" s="38"/>
      <c r="G60" s="17"/>
      <c r="H60" s="41"/>
    </row>
    <row r="61" spans="2:8">
      <c r="B61" s="50"/>
      <c r="C61" s="14"/>
      <c r="D61" s="22"/>
      <c r="E61" s="22"/>
      <c r="F61" s="38"/>
      <c r="G61" s="17"/>
      <c r="H61" s="41"/>
    </row>
    <row r="62" spans="2:8">
      <c r="B62" s="50"/>
      <c r="C62" s="14"/>
      <c r="D62" s="22"/>
      <c r="E62" s="22"/>
      <c r="F62" s="38"/>
      <c r="G62" s="17"/>
      <c r="H62" s="41"/>
    </row>
    <row r="63" spans="2:8">
      <c r="B63" s="50"/>
      <c r="C63" s="14"/>
      <c r="D63" s="22"/>
      <c r="E63" s="22"/>
      <c r="F63" s="38"/>
      <c r="G63" s="17"/>
      <c r="H63" s="41"/>
    </row>
    <row r="64" spans="2:8">
      <c r="B64" s="50"/>
      <c r="C64" s="14"/>
      <c r="D64" s="22"/>
      <c r="E64" s="22"/>
      <c r="F64" s="38"/>
      <c r="G64" s="17"/>
      <c r="H64" s="41"/>
    </row>
    <row r="65" spans="2:8">
      <c r="B65" s="50"/>
      <c r="C65" s="14"/>
      <c r="D65" s="22"/>
      <c r="E65" s="22"/>
      <c r="F65" s="38"/>
      <c r="G65" s="17"/>
      <c r="H65" s="41"/>
    </row>
    <row r="66" spans="2:8">
      <c r="B66" s="50"/>
      <c r="C66" s="14"/>
      <c r="D66" s="22"/>
      <c r="E66" s="22"/>
      <c r="F66" s="38"/>
      <c r="G66" s="17"/>
      <c r="H66" s="41"/>
    </row>
    <row r="67" spans="2:8">
      <c r="B67" s="50"/>
      <c r="C67" s="14"/>
      <c r="D67" s="22"/>
      <c r="E67" s="22"/>
      <c r="F67" s="38"/>
      <c r="G67" s="17"/>
      <c r="H67" s="41"/>
    </row>
    <row r="68" spans="2:8">
      <c r="B68" s="50"/>
      <c r="C68" s="14"/>
      <c r="D68" s="22"/>
      <c r="E68" s="22"/>
      <c r="F68" s="38"/>
      <c r="G68" s="17"/>
      <c r="H68" s="41"/>
    </row>
    <row r="69" spans="2:8">
      <c r="B69" s="50"/>
      <c r="C69" s="14"/>
      <c r="D69" s="22"/>
      <c r="E69" s="22"/>
      <c r="F69" s="38"/>
      <c r="G69" s="17"/>
      <c r="H69" s="41"/>
    </row>
    <row r="70" spans="2:8">
      <c r="B70" s="50"/>
      <c r="C70" s="14"/>
      <c r="D70" s="22"/>
      <c r="E70" s="22"/>
      <c r="F70" s="38"/>
      <c r="G70" s="17"/>
      <c r="H70" s="41"/>
    </row>
    <row r="71" spans="2:8">
      <c r="B71" s="50"/>
      <c r="C71" s="14"/>
      <c r="D71" s="22"/>
      <c r="E71" s="22"/>
      <c r="F71" s="38"/>
      <c r="G71" s="17"/>
      <c r="H71" s="41"/>
    </row>
    <row r="72" spans="2:8">
      <c r="B72" s="50"/>
      <c r="C72" s="14"/>
      <c r="D72" s="22"/>
      <c r="E72" s="22"/>
      <c r="F72" s="38"/>
      <c r="G72" s="17"/>
      <c r="H72" s="41"/>
    </row>
    <row r="73" spans="2:8">
      <c r="B73" s="50"/>
      <c r="C73" s="14"/>
      <c r="D73" s="22"/>
      <c r="E73" s="22"/>
      <c r="F73" s="38"/>
      <c r="G73" s="17"/>
      <c r="H73" s="41"/>
    </row>
    <row r="74" spans="2:8">
      <c r="B74" s="50"/>
      <c r="C74" s="14"/>
      <c r="D74" s="22"/>
      <c r="E74" s="22"/>
      <c r="F74" s="38"/>
      <c r="G74" s="17"/>
      <c r="H74" s="41"/>
    </row>
    <row r="75" spans="2:8">
      <c r="B75" s="50"/>
      <c r="C75" s="14"/>
      <c r="D75" s="22"/>
      <c r="E75" s="22"/>
      <c r="F75" s="38"/>
      <c r="G75" s="17"/>
      <c r="H75" s="41"/>
    </row>
    <row r="76" spans="2:8">
      <c r="B76" s="50"/>
      <c r="C76" s="14"/>
      <c r="D76" s="37"/>
      <c r="E76" s="22"/>
      <c r="F76" s="38"/>
      <c r="G76" s="17" t="str">
        <f>IF(D76="","",E76*F76)</f>
        <v/>
      </c>
      <c r="H76" s="41"/>
    </row>
    <row r="77" spans="2:8">
      <c r="B77" s="50"/>
      <c r="C77" s="14"/>
      <c r="D77" s="37"/>
      <c r="E77" s="37"/>
      <c r="F77" s="38"/>
      <c r="G77" s="17" t="str">
        <f>IF(D77="","",E77*F77)</f>
        <v/>
      </c>
      <c r="H77" s="49"/>
    </row>
    <row r="78" spans="2:8">
      <c r="B78" s="50"/>
      <c r="C78" s="14"/>
      <c r="D78" s="22"/>
      <c r="E78" s="22"/>
      <c r="F78" s="38"/>
      <c r="G78" s="17" t="str">
        <f>IF(D78="","",E78*F78)</f>
        <v/>
      </c>
      <c r="H78" s="41"/>
    </row>
    <row r="79" spans="2:8" s="28" customFormat="1" ht="24.75" customHeight="1">
      <c r="B79" s="174" t="str">
        <f>$B$10</f>
        <v>C13.10</v>
      </c>
      <c r="C79" s="30" t="s">
        <v>94</v>
      </c>
      <c r="D79" s="31"/>
      <c r="E79" s="32"/>
      <c r="F79" s="31"/>
      <c r="G79" s="33">
        <f>SUM(G9:G78)</f>
        <v>0</v>
      </c>
      <c r="H79"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6">
    <tabColor rgb="FFFF0000"/>
  </sheetPr>
  <dimension ref="B1:H76"/>
  <sheetViews>
    <sheetView view="pageBreakPreview" zoomScaleNormal="125" zoomScaleSheetLayoutView="100" zoomScalePageLayoutView="125" workbookViewId="0">
      <selection activeCell="E3"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C13.11</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ht="25.5">
      <c r="B10" s="74" t="s">
        <v>3179</v>
      </c>
      <c r="C10" s="20" t="s">
        <v>3180</v>
      </c>
      <c r="D10" s="22"/>
      <c r="E10" s="22"/>
      <c r="F10" s="40"/>
      <c r="G10" s="17" t="str">
        <f t="shared" si="0"/>
        <v/>
      </c>
      <c r="H10" s="41"/>
    </row>
    <row r="11" spans="2:8">
      <c r="B11" s="74"/>
      <c r="C11" s="14"/>
      <c r="D11" s="22"/>
      <c r="E11" s="22"/>
      <c r="F11" s="40"/>
      <c r="G11" s="17" t="str">
        <f t="shared" si="0"/>
        <v/>
      </c>
      <c r="H11" s="41"/>
    </row>
    <row r="12" spans="2:8" ht="25.5">
      <c r="B12" s="50" t="s">
        <v>3181</v>
      </c>
      <c r="C12" s="14" t="s">
        <v>3182</v>
      </c>
      <c r="D12" s="22" t="s">
        <v>1068</v>
      </c>
      <c r="E12" s="22"/>
      <c r="F12" s="40"/>
      <c r="G12" s="17">
        <f t="shared" si="0"/>
        <v>0</v>
      </c>
      <c r="H12" s="41"/>
    </row>
    <row r="13" spans="2:8">
      <c r="B13" s="50"/>
      <c r="C13" s="14"/>
      <c r="D13" s="22"/>
      <c r="E13" s="22"/>
      <c r="F13" s="40"/>
      <c r="G13" s="17" t="str">
        <f t="shared" si="0"/>
        <v/>
      </c>
      <c r="H13" s="41"/>
    </row>
    <row r="14" spans="2:8" ht="25.5">
      <c r="B14" s="50" t="s">
        <v>3183</v>
      </c>
      <c r="C14" s="14" t="s">
        <v>3184</v>
      </c>
      <c r="D14" s="22" t="s">
        <v>109</v>
      </c>
      <c r="E14" s="23"/>
      <c r="F14" s="24"/>
      <c r="G14" s="17">
        <f t="shared" si="0"/>
        <v>0</v>
      </c>
      <c r="H14" s="42"/>
    </row>
    <row r="15" spans="2:8">
      <c r="B15" s="50"/>
      <c r="C15" s="14"/>
      <c r="D15" s="22"/>
      <c r="E15" s="23"/>
      <c r="F15" s="24"/>
      <c r="G15" s="17" t="str">
        <f t="shared" si="0"/>
        <v/>
      </c>
      <c r="H15" s="42"/>
    </row>
    <row r="16" spans="2:8">
      <c r="B16" s="50"/>
      <c r="C16" s="14"/>
      <c r="D16" s="22"/>
      <c r="E16" s="23"/>
      <c r="F16" s="24"/>
      <c r="G16" s="17" t="str">
        <f t="shared" si="0"/>
        <v/>
      </c>
      <c r="H16" s="42"/>
    </row>
    <row r="17" spans="2:8">
      <c r="B17" s="50"/>
      <c r="C17" s="14"/>
      <c r="D17" s="22"/>
      <c r="E17" s="23"/>
      <c r="F17" s="24"/>
      <c r="G17" s="17" t="str">
        <f t="shared" si="0"/>
        <v/>
      </c>
      <c r="H17" s="42"/>
    </row>
    <row r="18" spans="2:8">
      <c r="B18" s="50"/>
      <c r="C18" s="14"/>
      <c r="D18" s="22"/>
      <c r="E18" s="23"/>
      <c r="F18" s="40"/>
      <c r="G18" s="17" t="str">
        <f t="shared" si="0"/>
        <v/>
      </c>
      <c r="H18" s="41"/>
    </row>
    <row r="19" spans="2:8">
      <c r="B19" s="50"/>
      <c r="C19" s="14"/>
      <c r="D19" s="22"/>
      <c r="E19" s="23"/>
      <c r="F19" s="43"/>
      <c r="G19" s="17" t="str">
        <f t="shared" si="0"/>
        <v/>
      </c>
      <c r="H19" s="41"/>
    </row>
    <row r="20" spans="2:8">
      <c r="B20" s="50"/>
      <c r="C20" s="1"/>
      <c r="D20" s="22"/>
      <c r="E20" s="23"/>
      <c r="F20" s="45"/>
      <c r="G20" s="17" t="str">
        <f t="shared" si="0"/>
        <v/>
      </c>
    </row>
    <row r="21" spans="2:8">
      <c r="B21" s="50"/>
      <c r="C21" s="14"/>
      <c r="D21" s="22"/>
      <c r="E21" s="23"/>
      <c r="F21" s="45"/>
      <c r="G21" s="17" t="str">
        <f t="shared" si="0"/>
        <v/>
      </c>
    </row>
    <row r="22" spans="2:8">
      <c r="B22" s="50"/>
      <c r="C22" s="14"/>
      <c r="D22" s="22"/>
      <c r="E22" s="23"/>
      <c r="F22" s="38"/>
      <c r="G22" s="17" t="str">
        <f t="shared" si="0"/>
        <v/>
      </c>
    </row>
    <row r="23" spans="2:8">
      <c r="B23" s="50"/>
      <c r="C23" s="14"/>
      <c r="D23" s="22"/>
      <c r="E23" s="23"/>
      <c r="F23" s="45"/>
      <c r="G23" s="17" t="str">
        <f t="shared" si="0"/>
        <v/>
      </c>
    </row>
    <row r="24" spans="2:8">
      <c r="B24" s="74"/>
      <c r="C24" s="14"/>
      <c r="D24" s="22"/>
      <c r="E24" s="23"/>
      <c r="F24" s="43"/>
      <c r="G24" s="17" t="str">
        <f t="shared" si="0"/>
        <v/>
      </c>
    </row>
    <row r="25" spans="2:8">
      <c r="B25" s="50"/>
      <c r="C25" s="14"/>
      <c r="D25" s="22"/>
      <c r="E25" s="23"/>
      <c r="F25" s="45"/>
      <c r="G25" s="17" t="str">
        <f t="shared" si="0"/>
        <v/>
      </c>
    </row>
    <row r="26" spans="2:8">
      <c r="B26" s="50"/>
      <c r="C26" s="14"/>
      <c r="D26" s="22"/>
      <c r="E26" s="23"/>
      <c r="F26" s="38"/>
      <c r="G26" s="17" t="str">
        <f t="shared" si="0"/>
        <v/>
      </c>
      <c r="H26" s="42"/>
    </row>
    <row r="27" spans="2:8">
      <c r="B27" s="50"/>
      <c r="C27" s="14"/>
      <c r="D27" s="15"/>
      <c r="E27" s="26"/>
      <c r="F27" s="27"/>
      <c r="G27" s="17" t="str">
        <f t="shared" si="0"/>
        <v/>
      </c>
      <c r="H27" s="18"/>
    </row>
    <row r="28" spans="2:8" s="36" customFormat="1">
      <c r="B28" s="50"/>
      <c r="C28" s="14"/>
      <c r="D28" s="22"/>
      <c r="E28" s="26"/>
      <c r="F28" s="27"/>
      <c r="G28" s="17" t="str">
        <f t="shared" si="0"/>
        <v/>
      </c>
      <c r="H28" s="18"/>
    </row>
    <row r="29" spans="2:8">
      <c r="B29" s="50"/>
      <c r="C29" s="14"/>
      <c r="D29" s="22"/>
      <c r="E29" s="23"/>
      <c r="F29" s="38"/>
      <c r="G29" s="17" t="str">
        <f t="shared" si="0"/>
        <v/>
      </c>
      <c r="H29" s="42"/>
    </row>
    <row r="30" spans="2:8">
      <c r="B30" s="50"/>
      <c r="C30" s="14"/>
      <c r="D30" s="22"/>
      <c r="E30" s="23"/>
      <c r="F30" s="38"/>
      <c r="G30" s="17" t="str">
        <f t="shared" si="0"/>
        <v/>
      </c>
      <c r="H30" s="42"/>
    </row>
    <row r="31" spans="2:8">
      <c r="B31" s="50"/>
      <c r="C31" s="14"/>
      <c r="D31" s="22"/>
      <c r="E31" s="23"/>
      <c r="F31" s="47"/>
      <c r="G31" s="17" t="str">
        <f t="shared" si="0"/>
        <v/>
      </c>
      <c r="H31" s="41"/>
    </row>
    <row r="32" spans="2:8">
      <c r="B32" s="50"/>
      <c r="C32" s="14"/>
      <c r="D32" s="22"/>
      <c r="E32" s="23"/>
      <c r="F32" s="47"/>
      <c r="G32" s="17" t="str">
        <f t="shared" si="0"/>
        <v/>
      </c>
      <c r="H32" s="41"/>
    </row>
    <row r="33" spans="2:8">
      <c r="B33" s="50"/>
      <c r="C33" s="14"/>
      <c r="D33" s="22"/>
      <c r="E33" s="23"/>
      <c r="F33" s="43"/>
      <c r="G33" s="17" t="str">
        <f t="shared" si="0"/>
        <v/>
      </c>
      <c r="H33" s="41"/>
    </row>
    <row r="34" spans="2:8">
      <c r="B34" s="50"/>
      <c r="C34" s="14"/>
      <c r="D34" s="22"/>
      <c r="E34" s="23"/>
      <c r="F34" s="43"/>
      <c r="G34" s="17" t="str">
        <f t="shared" si="0"/>
        <v/>
      </c>
      <c r="H34" s="41"/>
    </row>
    <row r="35" spans="2:8">
      <c r="B35" s="50"/>
      <c r="C35" s="14"/>
      <c r="D35" s="22"/>
      <c r="E35" s="22"/>
      <c r="F35" s="40"/>
      <c r="G35" s="17" t="str">
        <f t="shared" si="0"/>
        <v/>
      </c>
      <c r="H35" s="41"/>
    </row>
    <row r="36" spans="2:8">
      <c r="B36" s="50"/>
      <c r="C36" s="14"/>
      <c r="D36" s="22"/>
      <c r="E36" s="22"/>
      <c r="F36" s="40"/>
      <c r="G36" s="17" t="str">
        <f t="shared" si="0"/>
        <v/>
      </c>
      <c r="H36" s="41"/>
    </row>
    <row r="37" spans="2:8">
      <c r="B37" s="50"/>
      <c r="C37" s="14"/>
      <c r="D37" s="22"/>
      <c r="E37" s="22"/>
      <c r="F37" s="38"/>
      <c r="G37" s="17" t="str">
        <f t="shared" si="0"/>
        <v/>
      </c>
      <c r="H37" s="41"/>
    </row>
    <row r="38" spans="2:8">
      <c r="B38" s="50"/>
      <c r="C38" s="14"/>
      <c r="D38" s="22"/>
      <c r="E38" s="22"/>
      <c r="F38" s="38"/>
      <c r="G38" s="17" t="str">
        <f t="shared" si="0"/>
        <v/>
      </c>
      <c r="H38" s="41"/>
    </row>
    <row r="39" spans="2:8">
      <c r="B39" s="50"/>
      <c r="C39" s="14"/>
      <c r="D39" s="22"/>
      <c r="E39" s="22"/>
      <c r="F39" s="38"/>
      <c r="G39" s="17" t="str">
        <f t="shared" si="0"/>
        <v/>
      </c>
      <c r="H39" s="41"/>
    </row>
    <row r="40" spans="2:8">
      <c r="B40" s="50"/>
      <c r="C40" s="14"/>
      <c r="D40" s="22"/>
      <c r="E40" s="22"/>
      <c r="F40" s="38"/>
      <c r="G40" s="17" t="str">
        <f t="shared" si="0"/>
        <v/>
      </c>
      <c r="H40" s="41"/>
    </row>
    <row r="41" spans="2:8">
      <c r="B41" s="50"/>
      <c r="C41" s="14"/>
      <c r="D41" s="22"/>
      <c r="E41" s="22"/>
      <c r="F41" s="38"/>
      <c r="G41" s="17" t="str">
        <f t="shared" ref="G41:G59" si="1">IF(D41="","",E41*F41)</f>
        <v/>
      </c>
      <c r="H41" s="41"/>
    </row>
    <row r="42" spans="2:8">
      <c r="B42" s="50"/>
      <c r="C42" s="14"/>
      <c r="D42" s="22"/>
      <c r="E42" s="22"/>
      <c r="F42" s="38"/>
      <c r="G42" s="17" t="str">
        <f t="shared" si="1"/>
        <v/>
      </c>
      <c r="H42" s="41"/>
    </row>
    <row r="43" spans="2:8">
      <c r="B43" s="50"/>
      <c r="C43" s="14"/>
      <c r="D43" s="22"/>
      <c r="E43" s="22"/>
      <c r="F43" s="38"/>
      <c r="G43" s="17" t="str">
        <f t="shared" si="1"/>
        <v/>
      </c>
      <c r="H43" s="41"/>
    </row>
    <row r="44" spans="2:8">
      <c r="B44" s="50"/>
      <c r="C44" s="14"/>
      <c r="D44" s="22"/>
      <c r="E44" s="22"/>
      <c r="F44" s="38"/>
      <c r="G44" s="17" t="str">
        <f t="shared" si="1"/>
        <v/>
      </c>
      <c r="H44" s="41"/>
    </row>
    <row r="45" spans="2:8">
      <c r="B45" s="50"/>
      <c r="C45" s="14"/>
      <c r="D45" s="22"/>
      <c r="E45" s="22"/>
      <c r="F45" s="48"/>
      <c r="G45" s="17" t="str">
        <f t="shared" si="1"/>
        <v/>
      </c>
      <c r="H45" s="41"/>
    </row>
    <row r="46" spans="2:8">
      <c r="B46" s="50"/>
      <c r="C46" s="14"/>
      <c r="D46" s="22"/>
      <c r="E46" s="22"/>
      <c r="F46" s="48"/>
      <c r="G46" s="17" t="str">
        <f t="shared" si="1"/>
        <v/>
      </c>
      <c r="H46" s="41"/>
    </row>
    <row r="47" spans="2:8">
      <c r="B47" s="50"/>
      <c r="C47" s="14"/>
      <c r="D47" s="22"/>
      <c r="E47" s="22"/>
      <c r="F47" s="38"/>
      <c r="G47" s="17" t="str">
        <f t="shared" si="1"/>
        <v/>
      </c>
      <c r="H47" s="41"/>
    </row>
    <row r="48" spans="2:8">
      <c r="B48" s="50"/>
      <c r="C48" s="14"/>
      <c r="D48" s="22"/>
      <c r="E48" s="22"/>
      <c r="F48" s="38"/>
      <c r="G48" s="17" t="str">
        <f t="shared" si="1"/>
        <v/>
      </c>
      <c r="H48" s="41"/>
    </row>
    <row r="49" spans="2:8">
      <c r="B49" s="50"/>
      <c r="C49" s="14"/>
      <c r="D49" s="22"/>
      <c r="E49" s="22"/>
      <c r="F49" s="38"/>
      <c r="G49" s="17" t="str">
        <f t="shared" si="1"/>
        <v/>
      </c>
      <c r="H49" s="41"/>
    </row>
    <row r="50" spans="2:8">
      <c r="B50" s="50"/>
      <c r="C50" s="14"/>
      <c r="D50" s="22"/>
      <c r="E50" s="22"/>
      <c r="F50" s="38"/>
      <c r="G50" s="17" t="str">
        <f t="shared" si="1"/>
        <v/>
      </c>
      <c r="H50" s="41"/>
    </row>
    <row r="51" spans="2:8">
      <c r="B51" s="50"/>
      <c r="C51" s="14"/>
      <c r="D51" s="22"/>
      <c r="E51" s="22"/>
      <c r="F51" s="3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37"/>
      <c r="E54" s="22"/>
      <c r="F54" s="38"/>
      <c r="G54" s="17" t="str">
        <f t="shared" si="1"/>
        <v/>
      </c>
      <c r="H54" s="41"/>
    </row>
    <row r="55" spans="2:8">
      <c r="B55" s="50"/>
      <c r="C55" s="14"/>
      <c r="D55" s="22"/>
      <c r="E55" s="37"/>
      <c r="F55" s="38"/>
      <c r="G55" s="17" t="str">
        <f t="shared" si="1"/>
        <v/>
      </c>
    </row>
    <row r="56" spans="2:8">
      <c r="B56" s="50"/>
      <c r="C56" s="14"/>
      <c r="D56" s="37"/>
      <c r="E56" s="22"/>
      <c r="F56" s="38"/>
      <c r="G56" s="17" t="str">
        <f t="shared" si="1"/>
        <v/>
      </c>
      <c r="H56" s="41"/>
    </row>
    <row r="57" spans="2:8">
      <c r="B57" s="50"/>
      <c r="C57" s="14"/>
      <c r="D57" s="37"/>
      <c r="E57" s="37"/>
      <c r="F57" s="38"/>
      <c r="G57" s="17" t="str">
        <f t="shared" si="1"/>
        <v/>
      </c>
      <c r="H57" s="49"/>
    </row>
    <row r="58" spans="2:8" ht="12.75" customHeight="1">
      <c r="B58" s="50"/>
      <c r="C58" s="14"/>
      <c r="D58" s="22"/>
      <c r="E58" s="37"/>
      <c r="F58" s="38"/>
      <c r="G58" s="17" t="str">
        <f t="shared" si="1"/>
        <v/>
      </c>
    </row>
    <row r="59" spans="2:8">
      <c r="B59" s="50"/>
      <c r="C59" s="14"/>
      <c r="D59" s="22"/>
      <c r="E59" s="22"/>
      <c r="F59" s="38"/>
      <c r="G59" s="17" t="str">
        <f t="shared" si="1"/>
        <v/>
      </c>
      <c r="H59" s="41"/>
    </row>
    <row r="60" spans="2:8">
      <c r="B60" s="50"/>
      <c r="C60" s="14"/>
      <c r="D60" s="22"/>
      <c r="E60" s="22"/>
      <c r="F60" s="38"/>
      <c r="G60" s="17"/>
      <c r="H60" s="41"/>
    </row>
    <row r="61" spans="2:8">
      <c r="B61" s="50"/>
      <c r="C61" s="14"/>
      <c r="D61" s="22"/>
      <c r="E61" s="22"/>
      <c r="F61" s="38"/>
      <c r="G61" s="17"/>
      <c r="H61" s="41"/>
    </row>
    <row r="62" spans="2:8">
      <c r="B62" s="50"/>
      <c r="C62" s="14"/>
      <c r="D62" s="22"/>
      <c r="E62" s="22"/>
      <c r="F62" s="38"/>
      <c r="G62" s="17"/>
      <c r="H62" s="41"/>
    </row>
    <row r="63" spans="2:8">
      <c r="B63" s="50"/>
      <c r="C63" s="14"/>
      <c r="D63" s="22"/>
      <c r="E63" s="22"/>
      <c r="F63" s="38"/>
      <c r="G63" s="17"/>
      <c r="H63" s="41"/>
    </row>
    <row r="64" spans="2:8">
      <c r="B64" s="50"/>
      <c r="C64" s="14"/>
      <c r="D64" s="22"/>
      <c r="E64" s="22"/>
      <c r="F64" s="38"/>
      <c r="G64" s="17"/>
      <c r="H64" s="41"/>
    </row>
    <row r="65" spans="2:8">
      <c r="B65" s="50"/>
      <c r="C65" s="14"/>
      <c r="D65" s="22"/>
      <c r="E65" s="22"/>
      <c r="F65" s="38"/>
      <c r="G65" s="17"/>
      <c r="H65" s="41"/>
    </row>
    <row r="66" spans="2:8">
      <c r="B66" s="50"/>
      <c r="C66" s="14"/>
      <c r="D66" s="22"/>
      <c r="E66" s="22"/>
      <c r="F66" s="38"/>
      <c r="G66" s="17"/>
      <c r="H66" s="41"/>
    </row>
    <row r="67" spans="2:8">
      <c r="B67" s="50"/>
      <c r="C67" s="14"/>
      <c r="D67" s="22"/>
      <c r="E67" s="22"/>
      <c r="F67" s="38"/>
      <c r="G67" s="17"/>
      <c r="H67" s="41"/>
    </row>
    <row r="68" spans="2:8">
      <c r="B68" s="50"/>
      <c r="C68" s="14"/>
      <c r="D68" s="22"/>
      <c r="E68" s="22"/>
      <c r="F68" s="38"/>
      <c r="G68" s="17"/>
      <c r="H68" s="41"/>
    </row>
    <row r="69" spans="2:8">
      <c r="B69" s="50"/>
      <c r="C69" s="14"/>
      <c r="D69" s="22"/>
      <c r="E69" s="22"/>
      <c r="F69" s="38"/>
      <c r="G69" s="17"/>
      <c r="H69" s="41"/>
    </row>
    <row r="70" spans="2:8">
      <c r="B70" s="50"/>
      <c r="C70" s="14"/>
      <c r="D70" s="22"/>
      <c r="E70" s="22"/>
      <c r="F70" s="38"/>
      <c r="G70" s="17"/>
      <c r="H70" s="41"/>
    </row>
    <row r="71" spans="2:8">
      <c r="B71" s="50"/>
      <c r="C71" s="14"/>
      <c r="D71" s="22"/>
      <c r="E71" s="22"/>
      <c r="F71" s="38"/>
      <c r="G71" s="17" t="str">
        <f>IF(D71="","",E71*F71)</f>
        <v/>
      </c>
      <c r="H71" s="41"/>
    </row>
    <row r="72" spans="2:8">
      <c r="B72" s="50"/>
      <c r="C72" s="14"/>
      <c r="D72" s="22"/>
      <c r="E72" s="22"/>
      <c r="F72" s="38"/>
      <c r="G72" s="17" t="str">
        <f>IF(D72="","",E72*F72)</f>
        <v/>
      </c>
      <c r="H72" s="41"/>
    </row>
    <row r="73" spans="2:8">
      <c r="B73" s="50"/>
      <c r="C73" s="14"/>
      <c r="D73" s="22"/>
      <c r="E73" s="22"/>
      <c r="F73" s="38"/>
      <c r="G73" s="17" t="str">
        <f>IF(D73="","",E73*F73)</f>
        <v/>
      </c>
      <c r="H73" s="41"/>
    </row>
    <row r="74" spans="2:8">
      <c r="B74" s="50"/>
      <c r="C74" s="14"/>
      <c r="D74" s="22"/>
      <c r="E74" s="22"/>
      <c r="F74" s="38"/>
      <c r="G74" s="17" t="str">
        <f>IF(D74="","",E74*F74)</f>
        <v/>
      </c>
      <c r="H74" s="41"/>
    </row>
    <row r="75" spans="2:8" ht="12.75" customHeight="1">
      <c r="B75" s="50"/>
      <c r="C75" s="14"/>
      <c r="D75" s="22"/>
      <c r="E75" s="22"/>
      <c r="F75" s="38"/>
      <c r="G75" s="17" t="str">
        <f>IF(D75="","",E75*F75)</f>
        <v/>
      </c>
      <c r="H75" s="41"/>
    </row>
    <row r="76" spans="2:8" s="28" customFormat="1" ht="24.75" customHeight="1">
      <c r="B76" s="174" t="str">
        <f>$B$10</f>
        <v>C13.11</v>
      </c>
      <c r="C76" s="30" t="s">
        <v>94</v>
      </c>
      <c r="D76" s="31"/>
      <c r="E76" s="32"/>
      <c r="F76" s="31"/>
      <c r="G76" s="33">
        <f>SUM(G9:G75)</f>
        <v>0</v>
      </c>
      <c r="H76"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7">
    <tabColor rgb="FFFF0000"/>
  </sheetPr>
  <dimension ref="B1:H78"/>
  <sheetViews>
    <sheetView view="pageBreakPreview" zoomScaleNormal="125" zoomScaleSheetLayoutView="100" zoomScalePageLayoutView="125" workbookViewId="0">
      <selection activeCell="E35" sqref="E1:E1048576"/>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C13.12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53" si="0">IF(D9="","",E9*F9)</f>
        <v/>
      </c>
      <c r="H9" s="18"/>
    </row>
    <row r="10" spans="2:8" ht="25.5">
      <c r="B10" s="74" t="s">
        <v>3185</v>
      </c>
      <c r="C10" s="20" t="s">
        <v>3186</v>
      </c>
      <c r="D10" s="22"/>
      <c r="E10" s="22"/>
      <c r="F10" s="40"/>
      <c r="G10" s="17" t="str">
        <f t="shared" si="0"/>
        <v/>
      </c>
      <c r="H10" s="41"/>
    </row>
    <row r="11" spans="2:8">
      <c r="B11" s="74"/>
      <c r="C11" s="14"/>
      <c r="D11" s="22"/>
      <c r="E11" s="22"/>
      <c r="F11" s="40"/>
      <c r="G11" s="17" t="str">
        <f t="shared" si="0"/>
        <v/>
      </c>
      <c r="H11" s="41"/>
    </row>
    <row r="12" spans="2:8">
      <c r="B12" s="50" t="s">
        <v>3187</v>
      </c>
      <c r="C12" s="14" t="s">
        <v>3188</v>
      </c>
      <c r="D12" s="22"/>
      <c r="E12" s="22"/>
      <c r="F12" s="40"/>
      <c r="G12" s="17" t="str">
        <f t="shared" si="0"/>
        <v/>
      </c>
      <c r="H12" s="41"/>
    </row>
    <row r="13" spans="2:8">
      <c r="B13" s="74"/>
      <c r="C13" s="14"/>
      <c r="D13" s="22"/>
      <c r="E13" s="22"/>
      <c r="F13" s="40"/>
      <c r="G13" s="17" t="str">
        <f t="shared" si="0"/>
        <v/>
      </c>
      <c r="H13" s="41"/>
    </row>
    <row r="14" spans="2:8" ht="14.25">
      <c r="B14" s="50" t="s">
        <v>3189</v>
      </c>
      <c r="C14" s="14" t="s">
        <v>3190</v>
      </c>
      <c r="D14" s="22" t="s">
        <v>93</v>
      </c>
      <c r="E14" s="23"/>
      <c r="F14" s="24"/>
      <c r="G14" s="17">
        <f t="shared" si="0"/>
        <v>0</v>
      </c>
      <c r="H14" s="42"/>
    </row>
    <row r="15" spans="2:8">
      <c r="B15" s="50"/>
      <c r="C15" s="14"/>
      <c r="D15" s="22"/>
      <c r="E15" s="23"/>
      <c r="F15" s="24"/>
      <c r="G15" s="17" t="str">
        <f t="shared" si="0"/>
        <v/>
      </c>
      <c r="H15" s="42"/>
    </row>
    <row r="16" spans="2:8" ht="14.25">
      <c r="B16" s="50" t="s">
        <v>3191</v>
      </c>
      <c r="C16" s="14" t="s">
        <v>3190</v>
      </c>
      <c r="D16" s="22" t="s">
        <v>93</v>
      </c>
      <c r="E16" s="23"/>
      <c r="F16" s="24"/>
      <c r="G16" s="17">
        <f t="shared" si="0"/>
        <v>0</v>
      </c>
      <c r="H16" s="42"/>
    </row>
    <row r="17" spans="2:8">
      <c r="B17" s="50"/>
      <c r="C17" s="14"/>
      <c r="D17" s="22"/>
      <c r="E17" s="23"/>
      <c r="F17" s="24"/>
      <c r="G17" s="17" t="str">
        <f t="shared" si="0"/>
        <v/>
      </c>
      <c r="H17" s="42"/>
    </row>
    <row r="18" spans="2:8">
      <c r="B18" s="50"/>
      <c r="C18" s="14"/>
      <c r="D18" s="22"/>
      <c r="E18" s="23"/>
      <c r="F18" s="40"/>
      <c r="G18" s="17" t="str">
        <f t="shared" si="0"/>
        <v/>
      </c>
      <c r="H18" s="41"/>
    </row>
    <row r="19" spans="2:8">
      <c r="B19" s="50"/>
      <c r="C19" s="14"/>
      <c r="D19" s="22"/>
      <c r="E19" s="23"/>
      <c r="F19" s="43"/>
      <c r="G19" s="17" t="str">
        <f t="shared" si="0"/>
        <v/>
      </c>
      <c r="H19" s="41"/>
    </row>
    <row r="20" spans="2:8">
      <c r="B20" s="50"/>
      <c r="C20" s="1"/>
      <c r="D20" s="22"/>
      <c r="E20" s="23"/>
      <c r="F20" s="45"/>
      <c r="G20" s="17" t="str">
        <f t="shared" si="0"/>
        <v/>
      </c>
    </row>
    <row r="21" spans="2:8">
      <c r="B21" s="50"/>
      <c r="C21" s="14"/>
      <c r="D21" s="22"/>
      <c r="E21" s="23"/>
      <c r="F21" s="45"/>
      <c r="G21" s="17" t="str">
        <f t="shared" si="0"/>
        <v/>
      </c>
    </row>
    <row r="22" spans="2:8">
      <c r="B22" s="50"/>
      <c r="C22" s="14"/>
      <c r="D22" s="22"/>
      <c r="E22" s="23"/>
      <c r="F22" s="38"/>
      <c r="G22" s="17" t="str">
        <f t="shared" si="0"/>
        <v/>
      </c>
    </row>
    <row r="23" spans="2:8">
      <c r="B23" s="50"/>
      <c r="C23" s="14"/>
      <c r="D23" s="22"/>
      <c r="E23" s="23"/>
      <c r="F23" s="45"/>
      <c r="G23" s="17" t="str">
        <f t="shared" si="0"/>
        <v/>
      </c>
    </row>
    <row r="24" spans="2:8">
      <c r="B24" s="74"/>
      <c r="C24" s="14"/>
      <c r="D24" s="22"/>
      <c r="E24" s="23"/>
      <c r="F24" s="43"/>
      <c r="G24" s="17" t="str">
        <f t="shared" si="0"/>
        <v/>
      </c>
    </row>
    <row r="25" spans="2:8">
      <c r="B25" s="50"/>
      <c r="C25" s="14"/>
      <c r="D25" s="22"/>
      <c r="E25" s="23"/>
      <c r="F25" s="45"/>
      <c r="G25" s="17" t="str">
        <f t="shared" si="0"/>
        <v/>
      </c>
    </row>
    <row r="26" spans="2:8">
      <c r="B26" s="50"/>
      <c r="C26" s="14"/>
      <c r="D26" s="22"/>
      <c r="E26" s="23"/>
      <c r="F26" s="38"/>
      <c r="G26" s="17" t="str">
        <f t="shared" si="0"/>
        <v/>
      </c>
      <c r="H26" s="42"/>
    </row>
    <row r="27" spans="2:8">
      <c r="B27" s="50"/>
      <c r="C27" s="14"/>
      <c r="D27" s="15"/>
      <c r="E27" s="26"/>
      <c r="F27" s="27"/>
      <c r="G27" s="17" t="str">
        <f t="shared" si="0"/>
        <v/>
      </c>
      <c r="H27" s="18"/>
    </row>
    <row r="28" spans="2:8" s="36" customFormat="1">
      <c r="B28" s="50"/>
      <c r="C28" s="14"/>
      <c r="D28" s="22"/>
      <c r="E28" s="26"/>
      <c r="F28" s="27"/>
      <c r="G28" s="17" t="str">
        <f t="shared" si="0"/>
        <v/>
      </c>
      <c r="H28" s="18"/>
    </row>
    <row r="29" spans="2:8">
      <c r="B29" s="50"/>
      <c r="C29" s="14"/>
      <c r="D29" s="22"/>
      <c r="E29" s="23"/>
      <c r="F29" s="38"/>
      <c r="G29" s="17" t="str">
        <f t="shared" si="0"/>
        <v/>
      </c>
      <c r="H29" s="42"/>
    </row>
    <row r="30" spans="2:8">
      <c r="B30" s="50"/>
      <c r="C30" s="14"/>
      <c r="D30" s="22"/>
      <c r="E30" s="23"/>
      <c r="F30" s="38"/>
      <c r="G30" s="17" t="str">
        <f t="shared" si="0"/>
        <v/>
      </c>
      <c r="H30" s="42"/>
    </row>
    <row r="31" spans="2:8">
      <c r="B31" s="50"/>
      <c r="C31" s="14"/>
      <c r="D31" s="22"/>
      <c r="E31" s="23"/>
      <c r="F31" s="47"/>
      <c r="G31" s="17" t="str">
        <f t="shared" si="0"/>
        <v/>
      </c>
      <c r="H31" s="41"/>
    </row>
    <row r="32" spans="2:8">
      <c r="B32" s="50"/>
      <c r="C32" s="14"/>
      <c r="D32" s="22"/>
      <c r="E32" s="23"/>
      <c r="F32" s="47"/>
      <c r="G32" s="17" t="str">
        <f t="shared" si="0"/>
        <v/>
      </c>
      <c r="H32" s="41"/>
    </row>
    <row r="33" spans="2:8">
      <c r="B33" s="50"/>
      <c r="C33" s="14"/>
      <c r="D33" s="22"/>
      <c r="E33" s="23"/>
      <c r="F33" s="43"/>
      <c r="G33" s="17" t="str">
        <f t="shared" si="0"/>
        <v/>
      </c>
      <c r="H33" s="41"/>
    </row>
    <row r="34" spans="2:8">
      <c r="B34" s="50"/>
      <c r="C34" s="14"/>
      <c r="D34" s="22"/>
      <c r="E34" s="23"/>
      <c r="F34" s="43"/>
      <c r="G34" s="17" t="str">
        <f t="shared" si="0"/>
        <v/>
      </c>
      <c r="H34" s="41"/>
    </row>
    <row r="35" spans="2:8">
      <c r="B35" s="50"/>
      <c r="C35" s="14"/>
      <c r="D35" s="22"/>
      <c r="E35" s="22"/>
      <c r="F35" s="40"/>
      <c r="G35" s="17" t="str">
        <f t="shared" si="0"/>
        <v/>
      </c>
      <c r="H35" s="41"/>
    </row>
    <row r="36" spans="2:8">
      <c r="B36" s="50"/>
      <c r="C36" s="14"/>
      <c r="D36" s="22"/>
      <c r="E36" s="22"/>
      <c r="F36" s="40"/>
      <c r="G36" s="17" t="str">
        <f t="shared" si="0"/>
        <v/>
      </c>
      <c r="H36" s="41"/>
    </row>
    <row r="37" spans="2:8">
      <c r="B37" s="50"/>
      <c r="C37" s="14"/>
      <c r="D37" s="22"/>
      <c r="E37" s="22"/>
      <c r="F37" s="38"/>
      <c r="G37" s="17" t="str">
        <f t="shared" si="0"/>
        <v/>
      </c>
      <c r="H37" s="41"/>
    </row>
    <row r="38" spans="2:8">
      <c r="B38" s="50"/>
      <c r="C38" s="14"/>
      <c r="D38" s="22"/>
      <c r="E38" s="22"/>
      <c r="F38" s="38"/>
      <c r="G38" s="17" t="str">
        <f t="shared" si="0"/>
        <v/>
      </c>
      <c r="H38" s="41"/>
    </row>
    <row r="39" spans="2:8">
      <c r="B39" s="50"/>
      <c r="C39" s="14"/>
      <c r="D39" s="22"/>
      <c r="E39" s="22"/>
      <c r="F39" s="38"/>
      <c r="G39" s="17" t="str">
        <f t="shared" si="0"/>
        <v/>
      </c>
      <c r="H39" s="41"/>
    </row>
    <row r="40" spans="2:8">
      <c r="B40" s="50"/>
      <c r="C40" s="14"/>
      <c r="D40" s="22"/>
      <c r="E40" s="22"/>
      <c r="F40" s="38"/>
      <c r="G40" s="17" t="str">
        <f t="shared" si="0"/>
        <v/>
      </c>
      <c r="H40" s="41"/>
    </row>
    <row r="41" spans="2:8">
      <c r="B41" s="50"/>
      <c r="C41" s="14"/>
      <c r="D41" s="22"/>
      <c r="E41" s="22"/>
      <c r="F41" s="38"/>
      <c r="G41" s="17" t="str">
        <f t="shared" si="0"/>
        <v/>
      </c>
      <c r="H41" s="41"/>
    </row>
    <row r="42" spans="2:8">
      <c r="B42" s="50"/>
      <c r="C42" s="14"/>
      <c r="D42" s="22"/>
      <c r="E42" s="22"/>
      <c r="F42" s="38"/>
      <c r="G42" s="17" t="str">
        <f t="shared" si="0"/>
        <v/>
      </c>
      <c r="H42" s="41"/>
    </row>
    <row r="43" spans="2:8">
      <c r="B43" s="50"/>
      <c r="C43" s="14"/>
      <c r="D43" s="22"/>
      <c r="E43" s="22"/>
      <c r="F43" s="38"/>
      <c r="G43" s="17" t="str">
        <f t="shared" si="0"/>
        <v/>
      </c>
      <c r="H43" s="41"/>
    </row>
    <row r="44" spans="2:8">
      <c r="B44" s="13"/>
      <c r="C44" s="14"/>
      <c r="D44" s="22"/>
      <c r="E44" s="22"/>
      <c r="F44" s="38"/>
      <c r="G44" s="17" t="str">
        <f t="shared" si="0"/>
        <v/>
      </c>
      <c r="H44" s="41"/>
    </row>
    <row r="45" spans="2:8">
      <c r="B45" s="13"/>
      <c r="C45" s="14"/>
      <c r="D45" s="22"/>
      <c r="E45" s="22"/>
      <c r="F45" s="48"/>
      <c r="G45" s="17" t="str">
        <f t="shared" si="0"/>
        <v/>
      </c>
      <c r="H45" s="41"/>
    </row>
    <row r="46" spans="2:8">
      <c r="B46" s="13"/>
      <c r="C46" s="14"/>
      <c r="D46" s="22"/>
      <c r="E46" s="22"/>
      <c r="F46" s="48"/>
      <c r="G46" s="17" t="str">
        <f t="shared" si="0"/>
        <v/>
      </c>
      <c r="H46" s="41"/>
    </row>
    <row r="47" spans="2:8">
      <c r="B47" s="13"/>
      <c r="C47" s="14"/>
      <c r="D47" s="22"/>
      <c r="E47" s="22"/>
      <c r="F47" s="38"/>
      <c r="G47" s="17" t="str">
        <f t="shared" si="0"/>
        <v/>
      </c>
      <c r="H47" s="41"/>
    </row>
    <row r="48" spans="2:8">
      <c r="B48" s="13"/>
      <c r="C48" s="14"/>
      <c r="D48" s="22"/>
      <c r="E48" s="22"/>
      <c r="F48" s="38"/>
      <c r="G48" s="17" t="str">
        <f t="shared" si="0"/>
        <v/>
      </c>
      <c r="H48" s="41"/>
    </row>
    <row r="49" spans="2:8">
      <c r="B49" s="13"/>
      <c r="C49" s="14"/>
      <c r="D49" s="22"/>
      <c r="E49" s="22"/>
      <c r="F49" s="38"/>
      <c r="G49" s="17" t="str">
        <f t="shared" si="0"/>
        <v/>
      </c>
      <c r="H49" s="41"/>
    </row>
    <row r="50" spans="2:8">
      <c r="B50" s="13"/>
      <c r="C50" s="14"/>
      <c r="D50" s="22"/>
      <c r="E50" s="22"/>
      <c r="F50" s="38"/>
      <c r="G50" s="17" t="str">
        <f t="shared" si="0"/>
        <v/>
      </c>
      <c r="H50" s="41"/>
    </row>
    <row r="51" spans="2:8">
      <c r="B51" s="13"/>
      <c r="C51" s="14"/>
      <c r="D51" s="22"/>
      <c r="E51" s="22"/>
      <c r="F51" s="38"/>
      <c r="G51" s="17" t="str">
        <f t="shared" si="0"/>
        <v/>
      </c>
      <c r="H51" s="41"/>
    </row>
    <row r="52" spans="2:8">
      <c r="B52" s="13"/>
      <c r="C52" s="14"/>
      <c r="D52" s="22"/>
      <c r="E52" s="22"/>
      <c r="F52" s="38"/>
      <c r="G52" s="17" t="str">
        <f t="shared" si="0"/>
        <v/>
      </c>
      <c r="H52" s="41"/>
    </row>
    <row r="53" spans="2:8">
      <c r="B53" s="13"/>
      <c r="C53" s="14"/>
      <c r="D53" s="22"/>
      <c r="E53" s="22"/>
      <c r="F53" s="38"/>
      <c r="G53" s="17" t="str">
        <f t="shared" si="0"/>
        <v/>
      </c>
      <c r="H53" s="41"/>
    </row>
    <row r="54" spans="2:8">
      <c r="B54" s="13"/>
      <c r="C54" s="14"/>
      <c r="D54" s="22"/>
      <c r="E54" s="22"/>
      <c r="F54" s="38"/>
      <c r="G54" s="17"/>
      <c r="H54" s="41"/>
    </row>
    <row r="55" spans="2:8">
      <c r="B55" s="13"/>
      <c r="C55" s="14"/>
      <c r="D55" s="22"/>
      <c r="E55" s="22"/>
      <c r="F55" s="38"/>
      <c r="G55" s="17"/>
      <c r="H55" s="41"/>
    </row>
    <row r="56" spans="2:8">
      <c r="B56" s="13"/>
      <c r="C56" s="14"/>
      <c r="D56" s="22"/>
      <c r="E56" s="22"/>
      <c r="F56" s="38"/>
      <c r="G56" s="17"/>
      <c r="H56" s="41"/>
    </row>
    <row r="57" spans="2:8">
      <c r="B57" s="13"/>
      <c r="C57" s="14"/>
      <c r="D57" s="22"/>
      <c r="E57" s="22"/>
      <c r="F57" s="38"/>
      <c r="G57" s="17"/>
      <c r="H57" s="41"/>
    </row>
    <row r="58" spans="2:8">
      <c r="B58" s="13"/>
      <c r="C58" s="14"/>
      <c r="D58" s="22"/>
      <c r="E58" s="22"/>
      <c r="F58" s="38"/>
      <c r="G58" s="17"/>
      <c r="H58" s="41"/>
    </row>
    <row r="59" spans="2:8">
      <c r="B59" s="13"/>
      <c r="C59" s="14"/>
      <c r="D59" s="22"/>
      <c r="E59" s="22"/>
      <c r="F59" s="38"/>
      <c r="G59" s="17"/>
      <c r="H59" s="41"/>
    </row>
    <row r="60" spans="2:8">
      <c r="B60" s="13"/>
      <c r="C60" s="14"/>
      <c r="D60" s="22"/>
      <c r="E60" s="22"/>
      <c r="F60" s="38"/>
      <c r="G60" s="17"/>
      <c r="H60" s="41"/>
    </row>
    <row r="61" spans="2:8">
      <c r="B61" s="13"/>
      <c r="C61" s="14"/>
      <c r="D61" s="22"/>
      <c r="E61" s="22"/>
      <c r="F61" s="38"/>
      <c r="G61" s="17"/>
      <c r="H61" s="41"/>
    </row>
    <row r="62" spans="2:8">
      <c r="B62" s="13"/>
      <c r="C62" s="14"/>
      <c r="D62" s="22"/>
      <c r="E62" s="22"/>
      <c r="F62" s="38"/>
      <c r="G62" s="17"/>
      <c r="H62" s="41"/>
    </row>
    <row r="63" spans="2:8">
      <c r="B63" s="13"/>
      <c r="C63" s="14"/>
      <c r="D63" s="22"/>
      <c r="E63" s="22"/>
      <c r="F63" s="38"/>
      <c r="G63" s="17"/>
      <c r="H63" s="41"/>
    </row>
    <row r="64" spans="2:8">
      <c r="B64" s="13"/>
      <c r="C64" s="14"/>
      <c r="D64" s="22"/>
      <c r="E64" s="22"/>
      <c r="F64" s="38"/>
      <c r="G64" s="17"/>
      <c r="H64" s="41"/>
    </row>
    <row r="65" spans="2:8">
      <c r="B65" s="13"/>
      <c r="C65" s="14"/>
      <c r="D65" s="22"/>
      <c r="E65" s="22"/>
      <c r="F65" s="38"/>
      <c r="G65" s="17"/>
      <c r="H65" s="41"/>
    </row>
    <row r="66" spans="2:8">
      <c r="B66" s="13"/>
      <c r="C66" s="14"/>
      <c r="D66" s="22"/>
      <c r="E66" s="22"/>
      <c r="F66" s="38"/>
      <c r="G66" s="17"/>
      <c r="H66" s="41"/>
    </row>
    <row r="67" spans="2:8">
      <c r="B67" s="13"/>
      <c r="C67" s="14"/>
      <c r="D67" s="37"/>
      <c r="E67" s="22"/>
      <c r="F67" s="38"/>
      <c r="G67" s="17" t="str">
        <f t="shared" ref="G67:G77" si="1">IF(D67="","",E67*F67)</f>
        <v/>
      </c>
      <c r="H67" s="41"/>
    </row>
    <row r="68" spans="2:8">
      <c r="B68" s="13"/>
      <c r="C68" s="14"/>
      <c r="D68" s="22"/>
      <c r="E68" s="37"/>
      <c r="F68" s="38"/>
      <c r="G68" s="17" t="str">
        <f t="shared" si="1"/>
        <v/>
      </c>
    </row>
    <row r="69" spans="2:8">
      <c r="B69" s="13"/>
      <c r="C69" s="14"/>
      <c r="D69" s="37"/>
      <c r="E69" s="22"/>
      <c r="F69" s="38"/>
      <c r="G69" s="17" t="str">
        <f t="shared" si="1"/>
        <v/>
      </c>
      <c r="H69" s="41"/>
    </row>
    <row r="70" spans="2:8">
      <c r="B70" s="13"/>
      <c r="C70" s="14"/>
      <c r="D70" s="37"/>
      <c r="E70" s="37"/>
      <c r="F70" s="38"/>
      <c r="G70" s="17" t="str">
        <f t="shared" si="1"/>
        <v/>
      </c>
      <c r="H70" s="49"/>
    </row>
    <row r="71" spans="2:8" ht="12.75" customHeight="1">
      <c r="B71" s="13"/>
      <c r="C71" s="14"/>
      <c r="D71" s="22"/>
      <c r="E71" s="37"/>
      <c r="F71" s="38"/>
      <c r="G71" s="17" t="str">
        <f t="shared" si="1"/>
        <v/>
      </c>
    </row>
    <row r="72" spans="2:8">
      <c r="B72" s="13"/>
      <c r="C72" s="14"/>
      <c r="D72" s="22"/>
      <c r="E72" s="22"/>
      <c r="F72" s="38"/>
      <c r="G72" s="17" t="str">
        <f t="shared" si="1"/>
        <v/>
      </c>
      <c r="H72" s="41"/>
    </row>
    <row r="73" spans="2:8">
      <c r="B73" s="13"/>
      <c r="C73" s="14"/>
      <c r="D73" s="22"/>
      <c r="E73" s="22"/>
      <c r="F73" s="38"/>
      <c r="G73" s="17" t="str">
        <f t="shared" si="1"/>
        <v/>
      </c>
      <c r="H73" s="41"/>
    </row>
    <row r="74" spans="2:8">
      <c r="B74" s="13"/>
      <c r="C74" s="14"/>
      <c r="D74" s="22"/>
      <c r="E74" s="22"/>
      <c r="F74" s="38"/>
      <c r="G74" s="17" t="str">
        <f t="shared" si="1"/>
        <v/>
      </c>
      <c r="H74" s="41"/>
    </row>
    <row r="75" spans="2:8">
      <c r="B75" s="13"/>
      <c r="C75" s="14"/>
      <c r="D75" s="22"/>
      <c r="E75" s="22"/>
      <c r="F75" s="38"/>
      <c r="G75" s="17" t="str">
        <f t="shared" si="1"/>
        <v/>
      </c>
      <c r="H75" s="41"/>
    </row>
    <row r="76" spans="2:8">
      <c r="B76" s="13"/>
      <c r="C76" s="14"/>
      <c r="D76" s="22"/>
      <c r="E76" s="22"/>
      <c r="F76" s="38"/>
      <c r="G76" s="17" t="str">
        <f t="shared" si="1"/>
        <v/>
      </c>
      <c r="H76" s="41"/>
    </row>
    <row r="77" spans="2:8" ht="12.75" customHeight="1">
      <c r="B77" s="13"/>
      <c r="C77" s="14"/>
      <c r="D77" s="22"/>
      <c r="E77" s="22"/>
      <c r="F77" s="38"/>
      <c r="G77" s="17" t="str">
        <f t="shared" si="1"/>
        <v/>
      </c>
      <c r="H77" s="41"/>
    </row>
    <row r="78" spans="2:8" s="28" customFormat="1" ht="24.75" customHeight="1">
      <c r="B78" s="174" t="str">
        <f>$B$10</f>
        <v>C13.12</v>
      </c>
      <c r="C78" s="30" t="s">
        <v>94</v>
      </c>
      <c r="D78" s="31"/>
      <c r="E78" s="32"/>
      <c r="F78" s="31"/>
      <c r="G78" s="33">
        <f>SUM(G9:G77)</f>
        <v>0</v>
      </c>
      <c r="H78"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8">
    <tabColor rgb="FFFF0000"/>
  </sheetPr>
  <dimension ref="B1:H77"/>
  <sheetViews>
    <sheetView view="pageBreakPreview" zoomScaleNormal="125" zoomScaleSheetLayoutView="100" zoomScalePageLayoutView="125" workbookViewId="0">
      <selection activeCell="E10" sqref="E10"/>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689" t="str">
        <f>Client1</f>
        <v>Province of KwaZulu-Natal</v>
      </c>
      <c r="C1" s="689"/>
      <c r="E1" s="672" t="str">
        <f>"Contract No. "&amp;ContractNo</f>
        <v>Contract No. ZNB02213/0000/00/HOD/INF/23/T</v>
      </c>
      <c r="F1" s="672"/>
      <c r="G1" s="672"/>
    </row>
    <row r="2" spans="2:8">
      <c r="B2" s="668" t="str">
        <f>Client2</f>
        <v>Department of Transport</v>
      </c>
      <c r="C2" s="668"/>
    </row>
    <row r="3" spans="2:8">
      <c r="B3" s="79"/>
      <c r="C3" s="79"/>
      <c r="D3" s="80"/>
      <c r="E3" s="80"/>
      <c r="F3" s="81"/>
      <c r="G3" s="99"/>
    </row>
    <row r="4" spans="2:8" ht="12.75" customHeight="1">
      <c r="B4" s="718" t="s">
        <v>148</v>
      </c>
      <c r="C4" s="719"/>
      <c r="D4" s="719"/>
      <c r="E4" s="719"/>
      <c r="F4" s="719"/>
      <c r="G4" s="667" t="str">
        <f>"CHAPTER "&amp;B10</f>
        <v>CHAPTER C13.13</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96" t="s">
        <v>49</v>
      </c>
      <c r="C8" s="11" t="s">
        <v>50</v>
      </c>
      <c r="D8" s="11" t="s">
        <v>51</v>
      </c>
      <c r="E8" s="11" t="s">
        <v>53</v>
      </c>
      <c r="F8" s="11" t="s">
        <v>54</v>
      </c>
      <c r="G8" s="11" t="s">
        <v>55</v>
      </c>
      <c r="H8" s="12"/>
    </row>
    <row r="9" spans="2:8">
      <c r="B9" s="152"/>
      <c r="C9" s="14"/>
      <c r="D9" s="15"/>
      <c r="E9" s="15"/>
      <c r="F9" s="16"/>
      <c r="G9" s="17" t="str">
        <f t="shared" ref="G9:G40" si="0">IF(D9="","",E9*F9)</f>
        <v/>
      </c>
      <c r="H9" s="18"/>
    </row>
    <row r="10" spans="2:8">
      <c r="B10" s="154" t="s">
        <v>3192</v>
      </c>
      <c r="C10" s="20" t="s">
        <v>3193</v>
      </c>
      <c r="D10" s="22"/>
      <c r="E10" s="22"/>
      <c r="F10" s="40"/>
      <c r="G10" s="17" t="str">
        <f t="shared" si="0"/>
        <v/>
      </c>
      <c r="H10" s="41"/>
    </row>
    <row r="11" spans="2:8">
      <c r="B11" s="154"/>
      <c r="C11" s="14"/>
      <c r="D11" s="22"/>
      <c r="E11" s="22"/>
      <c r="F11" s="40"/>
      <c r="G11" s="17" t="str">
        <f t="shared" si="0"/>
        <v/>
      </c>
      <c r="H11" s="41"/>
    </row>
    <row r="12" spans="2:8">
      <c r="B12" s="152" t="s">
        <v>3194</v>
      </c>
      <c r="C12" s="14" t="s">
        <v>3195</v>
      </c>
      <c r="D12" s="22"/>
      <c r="E12" s="22"/>
      <c r="F12" s="40"/>
      <c r="G12" s="17" t="str">
        <f t="shared" si="0"/>
        <v/>
      </c>
      <c r="H12" s="41"/>
    </row>
    <row r="13" spans="2:8">
      <c r="B13" s="152"/>
      <c r="C13" s="14"/>
      <c r="D13" s="22"/>
      <c r="E13" s="22"/>
      <c r="F13" s="40"/>
      <c r="G13" s="17" t="str">
        <f t="shared" si="0"/>
        <v/>
      </c>
      <c r="H13" s="41"/>
    </row>
    <row r="14" spans="2:8">
      <c r="B14" s="152" t="s">
        <v>3196</v>
      </c>
      <c r="C14" s="14" t="s">
        <v>3197</v>
      </c>
      <c r="D14" s="22" t="s">
        <v>69</v>
      </c>
      <c r="E14" s="23"/>
      <c r="F14" s="24"/>
      <c r="G14" s="17">
        <f t="shared" si="0"/>
        <v>0</v>
      </c>
      <c r="H14" s="42"/>
    </row>
    <row r="15" spans="2:8">
      <c r="B15" s="152"/>
      <c r="C15" s="14"/>
      <c r="D15" s="22"/>
      <c r="E15" s="23"/>
      <c r="F15" s="24"/>
      <c r="G15" s="17" t="str">
        <f t="shared" si="0"/>
        <v/>
      </c>
      <c r="H15" s="42"/>
    </row>
    <row r="16" spans="2:8">
      <c r="B16" s="152" t="s">
        <v>3198</v>
      </c>
      <c r="C16" s="14" t="s">
        <v>3199</v>
      </c>
      <c r="D16" s="22"/>
      <c r="E16" s="23"/>
      <c r="F16" s="24"/>
      <c r="G16" s="17" t="str">
        <f t="shared" si="0"/>
        <v/>
      </c>
      <c r="H16" s="42"/>
    </row>
    <row r="17" spans="2:8">
      <c r="B17" s="152"/>
      <c r="C17" s="14"/>
      <c r="D17" s="22"/>
      <c r="E17" s="23"/>
      <c r="F17" s="24"/>
      <c r="G17" s="17" t="str">
        <f t="shared" si="0"/>
        <v/>
      </c>
      <c r="H17" s="42"/>
    </row>
    <row r="18" spans="2:8">
      <c r="B18" s="152" t="s">
        <v>3200</v>
      </c>
      <c r="C18" s="14" t="s">
        <v>3201</v>
      </c>
      <c r="D18" s="22" t="s">
        <v>69</v>
      </c>
      <c r="E18" s="23"/>
      <c r="F18" s="40"/>
      <c r="G18" s="17">
        <f t="shared" si="0"/>
        <v>0</v>
      </c>
      <c r="H18" s="41"/>
    </row>
    <row r="19" spans="2:8">
      <c r="B19" s="152"/>
      <c r="C19" s="14"/>
      <c r="D19" s="22"/>
      <c r="E19" s="23"/>
      <c r="F19" s="43"/>
      <c r="G19" s="17" t="str">
        <f t="shared" si="0"/>
        <v/>
      </c>
      <c r="H19" s="41"/>
    </row>
    <row r="20" spans="2:8">
      <c r="B20" s="152" t="s">
        <v>3202</v>
      </c>
      <c r="C20" s="1" t="s">
        <v>3203</v>
      </c>
      <c r="D20" s="22" t="s">
        <v>69</v>
      </c>
      <c r="E20" s="23"/>
      <c r="F20" s="45"/>
      <c r="G20" s="17">
        <f t="shared" si="0"/>
        <v>0</v>
      </c>
    </row>
    <row r="21" spans="2:8">
      <c r="B21" s="152"/>
      <c r="C21" s="14"/>
      <c r="D21" s="22"/>
      <c r="E21" s="23"/>
      <c r="F21" s="45"/>
      <c r="G21" s="17" t="str">
        <f t="shared" si="0"/>
        <v/>
      </c>
    </row>
    <row r="22" spans="2:8">
      <c r="B22" s="152" t="s">
        <v>3204</v>
      </c>
      <c r="C22" s="14" t="s">
        <v>3205</v>
      </c>
      <c r="D22" s="22"/>
      <c r="E22" s="23"/>
      <c r="F22" s="38"/>
      <c r="G22" s="17" t="str">
        <f t="shared" si="0"/>
        <v/>
      </c>
    </row>
    <row r="23" spans="2:8">
      <c r="B23" s="152"/>
      <c r="C23" s="14"/>
      <c r="D23" s="22"/>
      <c r="E23" s="23"/>
      <c r="F23" s="45"/>
      <c r="G23" s="17" t="str">
        <f t="shared" si="0"/>
        <v/>
      </c>
    </row>
    <row r="24" spans="2:8">
      <c r="B24" s="152" t="s">
        <v>3206</v>
      </c>
      <c r="C24" s="14" t="s">
        <v>3207</v>
      </c>
      <c r="D24" s="22" t="s">
        <v>69</v>
      </c>
      <c r="E24" s="23"/>
      <c r="F24" s="43"/>
      <c r="G24" s="17">
        <f t="shared" si="0"/>
        <v>0</v>
      </c>
    </row>
    <row r="25" spans="2:8">
      <c r="B25" s="152"/>
      <c r="C25" s="14"/>
      <c r="D25" s="22"/>
      <c r="E25" s="23"/>
      <c r="F25" s="45"/>
      <c r="G25" s="17" t="str">
        <f t="shared" si="0"/>
        <v/>
      </c>
    </row>
    <row r="26" spans="2:8">
      <c r="B26" s="152" t="s">
        <v>3208</v>
      </c>
      <c r="C26" s="14" t="s">
        <v>3203</v>
      </c>
      <c r="D26" s="22" t="s">
        <v>69</v>
      </c>
      <c r="E26" s="23"/>
      <c r="F26" s="38"/>
      <c r="G26" s="17">
        <f t="shared" si="0"/>
        <v>0</v>
      </c>
      <c r="H26" s="42"/>
    </row>
    <row r="27" spans="2:8">
      <c r="B27" s="152"/>
      <c r="C27" s="14"/>
      <c r="D27" s="15"/>
      <c r="E27" s="26"/>
      <c r="F27" s="27"/>
      <c r="G27" s="17" t="str">
        <f t="shared" si="0"/>
        <v/>
      </c>
      <c r="H27" s="18"/>
    </row>
    <row r="28" spans="2:8" s="36" customFormat="1">
      <c r="B28" s="152" t="s">
        <v>3209</v>
      </c>
      <c r="C28" s="14" t="s">
        <v>3210</v>
      </c>
      <c r="D28" s="22"/>
      <c r="E28" s="26"/>
      <c r="F28" s="27"/>
      <c r="G28" s="17" t="str">
        <f t="shared" si="0"/>
        <v/>
      </c>
      <c r="H28" s="18"/>
    </row>
    <row r="29" spans="2:8">
      <c r="B29" s="152"/>
      <c r="C29" s="14"/>
      <c r="D29" s="22"/>
      <c r="E29" s="23"/>
      <c r="F29" s="38"/>
      <c r="G29" s="17" t="str">
        <f t="shared" si="0"/>
        <v/>
      </c>
      <c r="H29" s="42"/>
    </row>
    <row r="30" spans="2:8">
      <c r="B30" s="152" t="s">
        <v>3211</v>
      </c>
      <c r="C30" s="14" t="s">
        <v>3212</v>
      </c>
      <c r="D30" s="22" t="s">
        <v>69</v>
      </c>
      <c r="E30" s="23"/>
      <c r="F30" s="38"/>
      <c r="G30" s="17">
        <f t="shared" si="0"/>
        <v>0</v>
      </c>
      <c r="H30" s="42"/>
    </row>
    <row r="31" spans="2:8">
      <c r="B31" s="152"/>
      <c r="C31" s="14"/>
      <c r="D31" s="22"/>
      <c r="E31" s="23"/>
      <c r="F31" s="47"/>
      <c r="G31" s="17" t="str">
        <f t="shared" si="0"/>
        <v/>
      </c>
      <c r="H31" s="41"/>
    </row>
    <row r="32" spans="2:8">
      <c r="B32" s="152" t="s">
        <v>3213</v>
      </c>
      <c r="C32" s="14" t="s">
        <v>3203</v>
      </c>
      <c r="D32" s="22" t="s">
        <v>69</v>
      </c>
      <c r="E32" s="23"/>
      <c r="F32" s="47"/>
      <c r="G32" s="17">
        <f t="shared" si="0"/>
        <v>0</v>
      </c>
      <c r="H32" s="41"/>
    </row>
    <row r="33" spans="2:8">
      <c r="B33" s="152"/>
      <c r="C33" s="14"/>
      <c r="D33" s="22"/>
      <c r="E33" s="23"/>
      <c r="F33" s="43"/>
      <c r="G33" s="17" t="str">
        <f t="shared" si="0"/>
        <v/>
      </c>
      <c r="H33" s="41"/>
    </row>
    <row r="34" spans="2:8">
      <c r="B34" s="152" t="s">
        <v>3214</v>
      </c>
      <c r="C34" s="14" t="s">
        <v>3215</v>
      </c>
      <c r="D34" s="22"/>
      <c r="E34" s="23"/>
      <c r="F34" s="43"/>
      <c r="G34" s="17" t="str">
        <f t="shared" si="0"/>
        <v/>
      </c>
      <c r="H34" s="41"/>
    </row>
    <row r="35" spans="2:8">
      <c r="B35" s="152"/>
      <c r="C35" s="14"/>
      <c r="D35" s="22"/>
      <c r="E35" s="22"/>
      <c r="F35" s="40"/>
      <c r="G35" s="17" t="str">
        <f t="shared" si="0"/>
        <v/>
      </c>
      <c r="H35" s="41"/>
    </row>
    <row r="36" spans="2:8" ht="25.5">
      <c r="B36" s="152" t="s">
        <v>3216</v>
      </c>
      <c r="C36" s="14" t="s">
        <v>3217</v>
      </c>
      <c r="D36" s="22" t="s">
        <v>69</v>
      </c>
      <c r="E36" s="22"/>
      <c r="F36" s="40"/>
      <c r="G36" s="17">
        <f t="shared" si="0"/>
        <v>0</v>
      </c>
      <c r="H36" s="41"/>
    </row>
    <row r="37" spans="2:8">
      <c r="B37" s="152"/>
      <c r="C37" s="14"/>
      <c r="D37" s="22"/>
      <c r="E37" s="22"/>
      <c r="F37" s="38"/>
      <c r="G37" s="17" t="str">
        <f t="shared" si="0"/>
        <v/>
      </c>
      <c r="H37" s="41"/>
    </row>
    <row r="38" spans="2:8">
      <c r="B38" s="152" t="s">
        <v>3218</v>
      </c>
      <c r="C38" s="14" t="s">
        <v>3203</v>
      </c>
      <c r="D38" s="22" t="s">
        <v>69</v>
      </c>
      <c r="E38" s="22"/>
      <c r="F38" s="38"/>
      <c r="G38" s="17">
        <f t="shared" si="0"/>
        <v>0</v>
      </c>
      <c r="H38" s="41"/>
    </row>
    <row r="39" spans="2:8">
      <c r="B39" s="152"/>
      <c r="C39" s="14"/>
      <c r="D39" s="22"/>
      <c r="E39" s="22"/>
      <c r="F39" s="38"/>
      <c r="G39" s="17" t="str">
        <f t="shared" si="0"/>
        <v/>
      </c>
      <c r="H39" s="41"/>
    </row>
    <row r="40" spans="2:8" ht="25.5">
      <c r="B40" s="152" t="s">
        <v>3219</v>
      </c>
      <c r="C40" s="14" t="s">
        <v>3220</v>
      </c>
      <c r="D40" s="22"/>
      <c r="E40" s="22"/>
      <c r="F40" s="38"/>
      <c r="G40" s="17" t="str">
        <f t="shared" si="0"/>
        <v/>
      </c>
      <c r="H40" s="41"/>
    </row>
    <row r="41" spans="2:8">
      <c r="B41" s="152"/>
      <c r="C41" s="14"/>
      <c r="D41" s="22"/>
      <c r="E41" s="22"/>
      <c r="F41" s="38"/>
      <c r="G41" s="17" t="str">
        <f t="shared" ref="G41:G72" si="1">IF(D41="","",E41*F41)</f>
        <v/>
      </c>
      <c r="H41" s="41"/>
    </row>
    <row r="42" spans="2:8">
      <c r="B42" s="152" t="s">
        <v>3221</v>
      </c>
      <c r="C42" s="14" t="s">
        <v>3222</v>
      </c>
      <c r="D42" s="22" t="s">
        <v>109</v>
      </c>
      <c r="E42" s="22"/>
      <c r="F42" s="38"/>
      <c r="G42" s="17">
        <f t="shared" si="1"/>
        <v>0</v>
      </c>
      <c r="H42" s="41"/>
    </row>
    <row r="43" spans="2:8">
      <c r="B43" s="152"/>
      <c r="C43" s="14"/>
      <c r="D43" s="22"/>
      <c r="E43" s="22"/>
      <c r="F43" s="38"/>
      <c r="G43" s="17" t="str">
        <f t="shared" si="1"/>
        <v/>
      </c>
      <c r="H43" s="41"/>
    </row>
    <row r="44" spans="2:8">
      <c r="B44" s="152" t="s">
        <v>3223</v>
      </c>
      <c r="C44" s="14" t="s">
        <v>3224</v>
      </c>
      <c r="D44" s="22" t="s">
        <v>109</v>
      </c>
      <c r="E44" s="22"/>
      <c r="F44" s="38"/>
      <c r="G44" s="17">
        <f t="shared" si="1"/>
        <v>0</v>
      </c>
      <c r="H44" s="41"/>
    </row>
    <row r="45" spans="2:8">
      <c r="B45" s="152"/>
      <c r="C45" s="14"/>
      <c r="D45" s="22"/>
      <c r="E45" s="22"/>
      <c r="F45" s="48"/>
      <c r="G45" s="17" t="str">
        <f t="shared" si="1"/>
        <v/>
      </c>
      <c r="H45" s="41"/>
    </row>
    <row r="46" spans="2:8">
      <c r="B46" s="152" t="s">
        <v>3225</v>
      </c>
      <c r="C46" s="14" t="s">
        <v>3226</v>
      </c>
      <c r="D46" s="22" t="s">
        <v>109</v>
      </c>
      <c r="E46" s="22"/>
      <c r="F46" s="48"/>
      <c r="G46" s="17">
        <f t="shared" si="1"/>
        <v>0</v>
      </c>
      <c r="H46" s="41"/>
    </row>
    <row r="47" spans="2:8">
      <c r="B47" s="152"/>
      <c r="C47" s="14"/>
      <c r="D47" s="22"/>
      <c r="E47" s="22"/>
      <c r="F47" s="38"/>
      <c r="G47" s="17" t="str">
        <f t="shared" si="1"/>
        <v/>
      </c>
      <c r="H47" s="41"/>
    </row>
    <row r="48" spans="2:8">
      <c r="B48" s="152" t="s">
        <v>3227</v>
      </c>
      <c r="C48" s="14" t="s">
        <v>3228</v>
      </c>
      <c r="D48" s="22" t="s">
        <v>109</v>
      </c>
      <c r="E48" s="22"/>
      <c r="F48" s="38"/>
      <c r="G48" s="17">
        <f t="shared" si="1"/>
        <v>0</v>
      </c>
      <c r="H48" s="41"/>
    </row>
    <row r="49" spans="2:8">
      <c r="B49" s="152"/>
      <c r="C49" s="14"/>
      <c r="D49" s="22"/>
      <c r="E49" s="22"/>
      <c r="F49" s="38"/>
      <c r="G49" s="17" t="str">
        <f t="shared" si="1"/>
        <v/>
      </c>
      <c r="H49" s="41"/>
    </row>
    <row r="50" spans="2:8">
      <c r="B50" s="152" t="s">
        <v>3229</v>
      </c>
      <c r="C50" s="14" t="s">
        <v>3230</v>
      </c>
      <c r="D50" s="22"/>
      <c r="E50" s="22"/>
      <c r="F50" s="38"/>
      <c r="G50" s="17" t="str">
        <f t="shared" si="1"/>
        <v/>
      </c>
      <c r="H50" s="41"/>
    </row>
    <row r="51" spans="2:8">
      <c r="B51" s="152"/>
      <c r="C51" s="14"/>
      <c r="D51" s="22"/>
      <c r="E51" s="22"/>
      <c r="F51" s="38"/>
      <c r="G51" s="17" t="str">
        <f t="shared" si="1"/>
        <v/>
      </c>
      <c r="H51" s="41"/>
    </row>
    <row r="52" spans="2:8">
      <c r="B52" s="152" t="s">
        <v>3231</v>
      </c>
      <c r="C52" s="14" t="s">
        <v>3232</v>
      </c>
      <c r="D52" s="22" t="s">
        <v>109</v>
      </c>
      <c r="E52" s="22"/>
      <c r="F52" s="38"/>
      <c r="G52" s="17">
        <f t="shared" si="1"/>
        <v>0</v>
      </c>
      <c r="H52" s="41"/>
    </row>
    <row r="53" spans="2:8">
      <c r="B53" s="152"/>
      <c r="C53" s="14"/>
      <c r="D53" s="22"/>
      <c r="E53" s="22"/>
      <c r="F53" s="38"/>
      <c r="G53" s="17" t="str">
        <f t="shared" si="1"/>
        <v/>
      </c>
      <c r="H53" s="41"/>
    </row>
    <row r="54" spans="2:8">
      <c r="B54" s="152" t="s">
        <v>3233</v>
      </c>
      <c r="C54" s="14" t="s">
        <v>3203</v>
      </c>
      <c r="D54" s="22" t="s">
        <v>109</v>
      </c>
      <c r="E54" s="22"/>
      <c r="F54" s="38"/>
      <c r="G54" s="17">
        <f t="shared" si="1"/>
        <v>0</v>
      </c>
      <c r="H54" s="41"/>
    </row>
    <row r="55" spans="2:8">
      <c r="B55" s="152"/>
      <c r="C55" s="14"/>
      <c r="D55" s="22"/>
      <c r="E55" s="37"/>
      <c r="F55" s="38"/>
      <c r="G55" s="17" t="str">
        <f t="shared" si="1"/>
        <v/>
      </c>
    </row>
    <row r="56" spans="2:8">
      <c r="B56" s="152" t="s">
        <v>3234</v>
      </c>
      <c r="C56" s="14" t="s">
        <v>3235</v>
      </c>
      <c r="D56" s="37"/>
      <c r="E56" s="22"/>
      <c r="F56" s="38"/>
      <c r="G56" s="17" t="str">
        <f t="shared" si="1"/>
        <v/>
      </c>
      <c r="H56" s="41"/>
    </row>
    <row r="57" spans="2:8">
      <c r="B57" s="152"/>
      <c r="C57" s="14"/>
      <c r="D57" s="37"/>
      <c r="E57" s="37"/>
      <c r="F57" s="38"/>
      <c r="G57" s="17" t="str">
        <f t="shared" si="1"/>
        <v/>
      </c>
      <c r="H57" s="49"/>
    </row>
    <row r="58" spans="2:8" ht="12.75" customHeight="1">
      <c r="B58" s="152" t="s">
        <v>3236</v>
      </c>
      <c r="C58" s="14" t="s">
        <v>3237</v>
      </c>
      <c r="D58" s="22" t="s">
        <v>109</v>
      </c>
      <c r="E58" s="37"/>
      <c r="F58" s="38"/>
      <c r="G58" s="17">
        <f t="shared" si="1"/>
        <v>0</v>
      </c>
    </row>
    <row r="59" spans="2:8">
      <c r="B59" s="152"/>
      <c r="C59" s="14"/>
      <c r="D59" s="22"/>
      <c r="E59" s="22"/>
      <c r="F59" s="38"/>
      <c r="G59" s="17" t="str">
        <f t="shared" si="1"/>
        <v/>
      </c>
      <c r="H59" s="41"/>
    </row>
    <row r="60" spans="2:8">
      <c r="B60" s="152" t="s">
        <v>3238</v>
      </c>
      <c r="C60" s="14" t="s">
        <v>3239</v>
      </c>
      <c r="D60" s="22"/>
      <c r="E60" s="22"/>
      <c r="F60" s="38"/>
      <c r="G60" s="17" t="str">
        <f t="shared" si="1"/>
        <v/>
      </c>
      <c r="H60" s="41"/>
    </row>
    <row r="61" spans="2:8">
      <c r="B61" s="152"/>
      <c r="C61" s="14"/>
      <c r="D61" s="22"/>
      <c r="E61" s="22"/>
      <c r="F61" s="38"/>
      <c r="G61" s="17" t="str">
        <f t="shared" si="1"/>
        <v/>
      </c>
      <c r="H61" s="41"/>
    </row>
    <row r="62" spans="2:8">
      <c r="B62" s="152" t="s">
        <v>3240</v>
      </c>
      <c r="C62" s="14" t="s">
        <v>3241</v>
      </c>
      <c r="D62" s="22" t="s">
        <v>109</v>
      </c>
      <c r="E62" s="22"/>
      <c r="F62" s="38"/>
      <c r="G62" s="17">
        <f t="shared" si="1"/>
        <v>0</v>
      </c>
      <c r="H62" s="41"/>
    </row>
    <row r="63" spans="2:8">
      <c r="B63" s="152"/>
      <c r="C63" s="14"/>
      <c r="D63" s="22"/>
      <c r="E63" s="22"/>
      <c r="F63" s="38"/>
      <c r="G63" s="17" t="str">
        <f t="shared" si="1"/>
        <v/>
      </c>
      <c r="H63" s="41"/>
    </row>
    <row r="64" spans="2:8" ht="12.75" customHeight="1">
      <c r="B64" s="152" t="s">
        <v>3242</v>
      </c>
      <c r="C64" s="14" t="s">
        <v>3243</v>
      </c>
      <c r="D64" s="22"/>
      <c r="E64" s="22"/>
      <c r="F64" s="38"/>
      <c r="G64" s="17" t="str">
        <f t="shared" si="1"/>
        <v/>
      </c>
      <c r="H64" s="41"/>
    </row>
    <row r="65" spans="2:8">
      <c r="B65" s="152"/>
      <c r="C65" s="14"/>
      <c r="D65" s="22"/>
      <c r="E65" s="22"/>
      <c r="F65" s="38"/>
      <c r="G65" s="17" t="str">
        <f t="shared" si="1"/>
        <v/>
      </c>
      <c r="H65" s="41"/>
    </row>
    <row r="66" spans="2:8">
      <c r="B66" s="152" t="s">
        <v>3244</v>
      </c>
      <c r="C66" s="14" t="s">
        <v>3245</v>
      </c>
      <c r="D66" s="22" t="s">
        <v>109</v>
      </c>
      <c r="E66" s="22"/>
      <c r="F66" s="38"/>
      <c r="G66" s="17">
        <f t="shared" si="1"/>
        <v>0</v>
      </c>
      <c r="H66" s="41"/>
    </row>
    <row r="67" spans="2:8">
      <c r="B67" s="152"/>
      <c r="C67" s="14"/>
      <c r="D67" s="22"/>
      <c r="E67" s="22"/>
      <c r="F67" s="38"/>
      <c r="G67" s="17" t="str">
        <f t="shared" si="1"/>
        <v/>
      </c>
      <c r="H67" s="41"/>
    </row>
    <row r="68" spans="2:8">
      <c r="B68" s="152"/>
      <c r="C68" s="14"/>
      <c r="D68" s="22"/>
      <c r="E68" s="22"/>
      <c r="F68" s="38"/>
      <c r="G68" s="17" t="str">
        <f t="shared" si="1"/>
        <v/>
      </c>
      <c r="H68" s="41"/>
    </row>
    <row r="69" spans="2:8">
      <c r="B69" s="152"/>
      <c r="C69" s="14"/>
      <c r="D69" s="22"/>
      <c r="E69" s="22"/>
      <c r="F69" s="38"/>
      <c r="G69" s="17" t="str">
        <f t="shared" si="1"/>
        <v/>
      </c>
      <c r="H69" s="41"/>
    </row>
    <row r="70" spans="2:8">
      <c r="B70" s="152"/>
      <c r="C70" s="14"/>
      <c r="D70" s="22"/>
      <c r="E70" s="22"/>
      <c r="F70" s="38"/>
      <c r="G70" s="17" t="str">
        <f t="shared" si="1"/>
        <v/>
      </c>
      <c r="H70" s="41"/>
    </row>
    <row r="71" spans="2:8">
      <c r="B71" s="152"/>
      <c r="C71" s="14"/>
      <c r="D71" s="22"/>
      <c r="E71" s="22"/>
      <c r="F71" s="38"/>
      <c r="G71" s="17" t="str">
        <f t="shared" si="1"/>
        <v/>
      </c>
      <c r="H71" s="41"/>
    </row>
    <row r="72" spans="2:8">
      <c r="B72" s="152"/>
      <c r="C72" s="14"/>
      <c r="D72" s="22"/>
      <c r="E72" s="22"/>
      <c r="F72" s="38"/>
      <c r="G72" s="17" t="str">
        <f t="shared" si="1"/>
        <v/>
      </c>
      <c r="H72" s="41"/>
    </row>
    <row r="73" spans="2:8">
      <c r="B73" s="152"/>
      <c r="C73" s="14"/>
      <c r="D73" s="22"/>
      <c r="E73" s="22"/>
      <c r="F73" s="38"/>
      <c r="G73" s="17" t="str">
        <f>IF(D73="","",E73*F73)</f>
        <v/>
      </c>
      <c r="H73" s="41"/>
    </row>
    <row r="74" spans="2:8">
      <c r="B74" s="152"/>
      <c r="C74" s="14"/>
      <c r="D74" s="22"/>
      <c r="E74" s="22"/>
      <c r="F74" s="38"/>
      <c r="G74" s="17"/>
      <c r="H74" s="41"/>
    </row>
    <row r="75" spans="2:8">
      <c r="B75" s="152"/>
      <c r="C75" s="14"/>
      <c r="D75" s="22"/>
      <c r="E75" s="22"/>
      <c r="F75" s="38"/>
      <c r="G75" s="17" t="str">
        <f>IF(D75="","",E75*F75)</f>
        <v/>
      </c>
      <c r="H75" s="41"/>
    </row>
    <row r="76" spans="2:8">
      <c r="B76" s="152"/>
      <c r="C76" s="14"/>
      <c r="D76" s="22"/>
      <c r="E76" s="22"/>
      <c r="F76" s="38"/>
      <c r="G76" s="17" t="str">
        <f>IF(D76="","",E76*F76)</f>
        <v/>
      </c>
      <c r="H76" s="41"/>
    </row>
    <row r="77" spans="2:8" s="28" customFormat="1" ht="24.75" customHeight="1">
      <c r="B77" s="174" t="str">
        <f>$B$10</f>
        <v>C13.13</v>
      </c>
      <c r="C77" s="30" t="s">
        <v>94</v>
      </c>
      <c r="D77" s="31"/>
      <c r="E77" s="32"/>
      <c r="F77" s="31"/>
      <c r="G77" s="33">
        <f>SUM(G9:G76)</f>
        <v>0</v>
      </c>
      <c r="H77" s="34"/>
    </row>
  </sheetData>
  <mergeCells count="6">
    <mergeCell ref="E1:G1"/>
    <mergeCell ref="B2:C2"/>
    <mergeCell ref="B1:C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tabColor rgb="FFFF0000"/>
  </sheetPr>
  <dimension ref="B1:H79"/>
  <sheetViews>
    <sheetView view="pageBreakPreview" topLeftCell="A4" zoomScaleNormal="125" zoomScaleSheetLayoutView="100" zoomScalePageLayoutView="125" workbookViewId="0">
      <selection activeCell="U40" sqref="U40"/>
    </sheetView>
  </sheetViews>
  <sheetFormatPr defaultColWidth="6.85546875" defaultRowHeight="12.75"/>
  <cols>
    <col min="1" max="1" width="0.85546875" style="1" customWidth="1"/>
    <col min="2" max="2" width="11.7109375" style="5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689" t="str">
        <f>Client1</f>
        <v>Province of KwaZulu-Natal</v>
      </c>
      <c r="C1" s="689"/>
      <c r="E1" s="672" t="str">
        <f>"Contract No. "&amp;ContractNo</f>
        <v>Contract No. ZNB02213/0000/00/HOD/INF/23/T</v>
      </c>
      <c r="F1" s="672"/>
      <c r="G1" s="672"/>
    </row>
    <row r="2" spans="2:8">
      <c r="B2" s="668" t="str">
        <f>Client2</f>
        <v>Department of Transport</v>
      </c>
      <c r="C2" s="668"/>
    </row>
    <row r="3" spans="2:8">
      <c r="B3" s="100"/>
      <c r="C3" s="79"/>
      <c r="D3" s="80"/>
      <c r="E3" s="80"/>
      <c r="F3" s="81"/>
      <c r="G3" s="99"/>
    </row>
    <row r="4" spans="2:8" ht="12.75" customHeight="1">
      <c r="B4" s="718" t="s">
        <v>148</v>
      </c>
      <c r="C4" s="719"/>
      <c r="D4" s="719"/>
      <c r="E4" s="719"/>
      <c r="F4" s="719"/>
      <c r="G4" s="667" t="str">
        <f>"CHAPTER "&amp;B10</f>
        <v>CHAPTER C13.14</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25" t="str">
        <f t="shared" ref="G9:G14" si="0">IF(D9="","",E9*F9)</f>
        <v/>
      </c>
      <c r="H9" s="18"/>
    </row>
    <row r="10" spans="2:8">
      <c r="B10" s="19" t="s">
        <v>3246</v>
      </c>
      <c r="C10" s="20" t="s">
        <v>3247</v>
      </c>
      <c r="D10" s="22"/>
      <c r="E10" s="22"/>
      <c r="F10" s="40"/>
      <c r="G10" s="25" t="str">
        <f t="shared" si="0"/>
        <v/>
      </c>
      <c r="H10" s="41"/>
    </row>
    <row r="11" spans="2:8">
      <c r="B11" s="19"/>
      <c r="C11" s="14"/>
      <c r="D11" s="22"/>
      <c r="E11" s="22"/>
      <c r="F11" s="40"/>
      <c r="G11" s="25" t="str">
        <f t="shared" si="0"/>
        <v/>
      </c>
      <c r="H11" s="41"/>
    </row>
    <row r="12" spans="2:8">
      <c r="B12" s="19"/>
      <c r="C12" s="14"/>
      <c r="D12" s="22"/>
      <c r="E12" s="22"/>
      <c r="F12" s="40"/>
      <c r="G12" s="25" t="str">
        <f t="shared" si="0"/>
        <v/>
      </c>
      <c r="H12" s="41"/>
    </row>
    <row r="13" spans="2:8">
      <c r="B13" s="19"/>
      <c r="C13" s="14"/>
      <c r="D13" s="22"/>
      <c r="E13" s="22"/>
      <c r="F13" s="40"/>
      <c r="G13" s="25" t="str">
        <f t="shared" si="0"/>
        <v/>
      </c>
      <c r="H13" s="41"/>
    </row>
    <row r="14" spans="2:8">
      <c r="B14" s="19"/>
      <c r="C14" s="14"/>
      <c r="D14" s="22"/>
      <c r="E14" s="23"/>
      <c r="F14" s="24"/>
      <c r="G14" s="25" t="str">
        <f t="shared" si="0"/>
        <v/>
      </c>
      <c r="H14" s="42"/>
    </row>
    <row r="15" spans="2:8">
      <c r="B15" s="13"/>
      <c r="C15" s="14"/>
      <c r="D15" s="22"/>
      <c r="E15" s="23"/>
      <c r="F15" s="24"/>
      <c r="G15" s="25"/>
      <c r="H15" s="42"/>
    </row>
    <row r="16" spans="2:8">
      <c r="B16" s="13"/>
      <c r="C16" s="14"/>
      <c r="D16" s="22"/>
      <c r="E16" s="23"/>
      <c r="F16" s="24"/>
      <c r="G16" s="25"/>
      <c r="H16" s="42"/>
    </row>
    <row r="17" spans="2:8">
      <c r="B17" s="13"/>
      <c r="C17" s="14"/>
      <c r="D17" s="22"/>
      <c r="E17" s="23"/>
      <c r="F17" s="24"/>
      <c r="G17" s="25"/>
      <c r="H17" s="42"/>
    </row>
    <row r="18" spans="2:8">
      <c r="B18" s="21"/>
      <c r="C18" s="14"/>
      <c r="D18" s="22"/>
      <c r="E18" s="23"/>
      <c r="F18" s="40"/>
      <c r="G18" s="25"/>
      <c r="H18" s="41"/>
    </row>
    <row r="19" spans="2:8">
      <c r="B19" s="13"/>
      <c r="C19" s="14"/>
      <c r="D19" s="22"/>
      <c r="E19" s="23"/>
      <c r="F19" s="43"/>
      <c r="G19" s="25"/>
      <c r="H19" s="41"/>
    </row>
    <row r="20" spans="2:8">
      <c r="B20" s="13"/>
      <c r="C20" s="1"/>
      <c r="D20" s="22"/>
      <c r="E20" s="23"/>
      <c r="F20" s="45"/>
      <c r="G20" s="25"/>
    </row>
    <row r="21" spans="2:8">
      <c r="B21" s="13"/>
      <c r="C21" s="14"/>
      <c r="D21" s="22"/>
      <c r="E21" s="23"/>
      <c r="F21" s="45"/>
      <c r="G21" s="25"/>
    </row>
    <row r="22" spans="2:8">
      <c r="B22" s="21"/>
      <c r="C22" s="14"/>
      <c r="D22" s="22"/>
      <c r="E22" s="23"/>
      <c r="F22" s="38"/>
      <c r="G22" s="25"/>
    </row>
    <row r="23" spans="2:8">
      <c r="B23" s="13"/>
      <c r="C23" s="14"/>
      <c r="D23" s="22"/>
      <c r="E23" s="23"/>
      <c r="F23" s="45"/>
      <c r="G23" s="25"/>
    </row>
    <row r="24" spans="2:8">
      <c r="B24" s="19"/>
      <c r="C24" s="14"/>
      <c r="D24" s="22"/>
      <c r="E24" s="23"/>
      <c r="F24" s="43"/>
      <c r="G24" s="25"/>
    </row>
    <row r="25" spans="2:8">
      <c r="B25" s="13"/>
      <c r="C25" s="14"/>
      <c r="D25" s="22"/>
      <c r="E25" s="23"/>
      <c r="F25" s="45"/>
      <c r="G25" s="25"/>
    </row>
    <row r="26" spans="2:8">
      <c r="B26" s="13"/>
      <c r="C26" s="14"/>
      <c r="D26" s="22"/>
      <c r="E26" s="23"/>
      <c r="F26" s="38"/>
      <c r="G26" s="25"/>
      <c r="H26" s="42"/>
    </row>
    <row r="27" spans="2:8">
      <c r="B27" s="13"/>
      <c r="C27" s="14"/>
      <c r="D27" s="15"/>
      <c r="E27" s="26"/>
      <c r="F27" s="27"/>
      <c r="G27" s="25"/>
      <c r="H27" s="18"/>
    </row>
    <row r="28" spans="2:8" s="36" customFormat="1">
      <c r="B28" s="21"/>
      <c r="C28" s="14"/>
      <c r="D28" s="22"/>
      <c r="E28" s="26"/>
      <c r="F28" s="27"/>
      <c r="G28" s="17"/>
      <c r="H28" s="18"/>
    </row>
    <row r="29" spans="2:8">
      <c r="B29" s="13"/>
      <c r="C29" s="14"/>
      <c r="D29" s="22"/>
      <c r="E29" s="23"/>
      <c r="F29" s="38"/>
      <c r="G29" s="25"/>
      <c r="H29" s="42"/>
    </row>
    <row r="30" spans="2:8">
      <c r="B30" s="13"/>
      <c r="C30" s="14"/>
      <c r="D30" s="22"/>
      <c r="E30" s="23"/>
      <c r="F30" s="38"/>
      <c r="G30" s="25"/>
      <c r="H30" s="42"/>
    </row>
    <row r="31" spans="2:8">
      <c r="B31" s="21"/>
      <c r="C31" s="14"/>
      <c r="D31" s="22"/>
      <c r="E31" s="23"/>
      <c r="F31" s="47"/>
      <c r="G31" s="25"/>
      <c r="H31" s="41"/>
    </row>
    <row r="32" spans="2:8">
      <c r="B32" s="21"/>
      <c r="C32" s="14"/>
      <c r="D32" s="22"/>
      <c r="E32" s="23"/>
      <c r="F32" s="47"/>
      <c r="G32" s="25"/>
      <c r="H32" s="41"/>
    </row>
    <row r="33" spans="2:8">
      <c r="B33" s="21"/>
      <c r="C33" s="14"/>
      <c r="D33" s="22"/>
      <c r="E33" s="23"/>
      <c r="F33" s="43"/>
      <c r="G33" s="25"/>
      <c r="H33" s="41"/>
    </row>
    <row r="34" spans="2:8">
      <c r="B34" s="21"/>
      <c r="C34" s="14"/>
      <c r="D34" s="22"/>
      <c r="E34" s="23"/>
      <c r="F34" s="43"/>
      <c r="G34" s="25"/>
      <c r="H34" s="41"/>
    </row>
    <row r="35" spans="2:8">
      <c r="B35" s="13"/>
      <c r="C35" s="14"/>
      <c r="D35" s="22"/>
      <c r="E35" s="22"/>
      <c r="F35" s="40"/>
      <c r="G35" s="25"/>
      <c r="H35" s="41"/>
    </row>
    <row r="36" spans="2:8">
      <c r="B36" s="13"/>
      <c r="C36" s="14"/>
      <c r="D36" s="22"/>
      <c r="E36" s="22"/>
      <c r="F36" s="40"/>
      <c r="G36" s="25"/>
      <c r="H36" s="41"/>
    </row>
    <row r="37" spans="2:8">
      <c r="B37" s="13"/>
      <c r="C37" s="14"/>
      <c r="D37" s="22"/>
      <c r="E37" s="22"/>
      <c r="F37" s="38"/>
      <c r="G37" s="25"/>
      <c r="H37" s="41"/>
    </row>
    <row r="38" spans="2:8">
      <c r="B38" s="21"/>
      <c r="C38" s="14"/>
      <c r="D38" s="22"/>
      <c r="E38" s="22"/>
      <c r="F38" s="38"/>
      <c r="G38" s="25"/>
      <c r="H38" s="41"/>
    </row>
    <row r="39" spans="2:8">
      <c r="B39" s="21"/>
      <c r="C39" s="14"/>
      <c r="D39" s="22"/>
      <c r="E39" s="22"/>
      <c r="F39" s="38"/>
      <c r="G39" s="25"/>
      <c r="H39" s="41"/>
    </row>
    <row r="40" spans="2:8">
      <c r="B40" s="21"/>
      <c r="C40" s="14"/>
      <c r="D40" s="22"/>
      <c r="E40" s="22"/>
      <c r="F40" s="38"/>
      <c r="G40" s="25"/>
      <c r="H40" s="41"/>
    </row>
    <row r="41" spans="2:8">
      <c r="B41" s="13"/>
      <c r="C41" s="14"/>
      <c r="D41" s="22"/>
      <c r="E41" s="22"/>
      <c r="F41" s="38"/>
      <c r="G41" s="25"/>
      <c r="H41" s="41"/>
    </row>
    <row r="42" spans="2:8">
      <c r="B42" s="13"/>
      <c r="C42" s="14"/>
      <c r="D42" s="22"/>
      <c r="E42" s="22"/>
      <c r="F42" s="38"/>
      <c r="G42" s="25"/>
      <c r="H42" s="41"/>
    </row>
    <row r="43" spans="2:8">
      <c r="B43" s="13"/>
      <c r="C43" s="14"/>
      <c r="D43" s="22"/>
      <c r="E43" s="22"/>
      <c r="F43" s="38"/>
      <c r="G43" s="25"/>
      <c r="H43" s="41"/>
    </row>
    <row r="44" spans="2:8">
      <c r="B44" s="13"/>
      <c r="C44" s="14"/>
      <c r="D44" s="22"/>
      <c r="E44" s="22"/>
      <c r="F44" s="38"/>
      <c r="G44" s="25"/>
      <c r="H44" s="41"/>
    </row>
    <row r="45" spans="2:8">
      <c r="B45" s="13"/>
      <c r="C45" s="14"/>
      <c r="D45" s="22"/>
      <c r="E45" s="22"/>
      <c r="F45" s="48"/>
      <c r="G45" s="25"/>
      <c r="H45" s="41"/>
    </row>
    <row r="46" spans="2:8">
      <c r="B46" s="13"/>
      <c r="C46" s="14"/>
      <c r="D46" s="22"/>
      <c r="E46" s="22"/>
      <c r="F46" s="48"/>
      <c r="G46" s="25"/>
      <c r="H46" s="41"/>
    </row>
    <row r="47" spans="2:8">
      <c r="B47" s="13"/>
      <c r="C47" s="14"/>
      <c r="D47" s="22"/>
      <c r="E47" s="22"/>
      <c r="F47" s="48"/>
      <c r="G47" s="25"/>
      <c r="H47" s="41"/>
    </row>
    <row r="48" spans="2:8">
      <c r="B48" s="13"/>
      <c r="C48" s="14"/>
      <c r="D48" s="22"/>
      <c r="E48" s="22"/>
      <c r="F48" s="48"/>
      <c r="G48" s="25"/>
      <c r="H48" s="41"/>
    </row>
    <row r="49" spans="2:8">
      <c r="B49" s="13"/>
      <c r="C49" s="14"/>
      <c r="D49" s="22"/>
      <c r="E49" s="22"/>
      <c r="F49" s="48"/>
      <c r="G49" s="25"/>
      <c r="H49" s="41"/>
    </row>
    <row r="50" spans="2:8">
      <c r="B50" s="13"/>
      <c r="C50" s="14"/>
      <c r="D50" s="22"/>
      <c r="E50" s="22"/>
      <c r="F50" s="48"/>
      <c r="G50" s="25"/>
      <c r="H50" s="41"/>
    </row>
    <row r="51" spans="2:8">
      <c r="B51" s="13"/>
      <c r="C51" s="14"/>
      <c r="D51" s="22"/>
      <c r="E51" s="22"/>
      <c r="F51" s="48"/>
      <c r="G51" s="25"/>
      <c r="H51" s="41"/>
    </row>
    <row r="52" spans="2:8">
      <c r="B52" s="13"/>
      <c r="C52" s="14"/>
      <c r="D52" s="22"/>
      <c r="E52" s="22"/>
      <c r="F52" s="48"/>
      <c r="G52" s="25"/>
      <c r="H52" s="41"/>
    </row>
    <row r="53" spans="2:8">
      <c r="B53" s="13"/>
      <c r="C53" s="14"/>
      <c r="D53" s="22"/>
      <c r="E53" s="22"/>
      <c r="F53" s="48"/>
      <c r="G53" s="25"/>
      <c r="H53" s="41"/>
    </row>
    <row r="54" spans="2:8">
      <c r="B54" s="13"/>
      <c r="C54" s="14"/>
      <c r="D54" s="22"/>
      <c r="E54" s="22"/>
      <c r="F54" s="48"/>
      <c r="G54" s="25"/>
      <c r="H54" s="41"/>
    </row>
    <row r="55" spans="2:8">
      <c r="B55" s="13"/>
      <c r="C55" s="14"/>
      <c r="D55" s="22"/>
      <c r="E55" s="22"/>
      <c r="F55" s="48"/>
      <c r="G55" s="25"/>
      <c r="H55" s="41"/>
    </row>
    <row r="56" spans="2:8">
      <c r="B56" s="13"/>
      <c r="C56" s="14"/>
      <c r="D56" s="22"/>
      <c r="E56" s="22"/>
      <c r="F56" s="48"/>
      <c r="G56" s="25"/>
      <c r="H56" s="41"/>
    </row>
    <row r="57" spans="2:8">
      <c r="B57" s="13"/>
      <c r="C57" s="14"/>
      <c r="D57" s="22"/>
      <c r="E57" s="22"/>
      <c r="F57" s="48"/>
      <c r="G57" s="25"/>
      <c r="H57" s="41"/>
    </row>
    <row r="58" spans="2:8">
      <c r="B58" s="13"/>
      <c r="C58" s="14"/>
      <c r="D58" s="22"/>
      <c r="E58" s="22"/>
      <c r="F58" s="48"/>
      <c r="G58" s="25"/>
      <c r="H58" s="41"/>
    </row>
    <row r="59" spans="2:8">
      <c r="B59" s="13"/>
      <c r="C59" s="14"/>
      <c r="D59" s="22"/>
      <c r="E59" s="22"/>
      <c r="F59" s="48"/>
      <c r="G59" s="25"/>
      <c r="H59" s="41"/>
    </row>
    <row r="60" spans="2:8">
      <c r="B60" s="13"/>
      <c r="C60" s="14"/>
      <c r="D60" s="22"/>
      <c r="E60" s="22"/>
      <c r="F60" s="48"/>
      <c r="G60" s="25"/>
      <c r="H60" s="41"/>
    </row>
    <row r="61" spans="2:8">
      <c r="B61" s="13"/>
      <c r="C61" s="14"/>
      <c r="D61" s="22"/>
      <c r="E61" s="22"/>
      <c r="F61" s="48"/>
      <c r="G61" s="25"/>
      <c r="H61" s="41"/>
    </row>
    <row r="62" spans="2:8">
      <c r="B62" s="13"/>
      <c r="C62" s="14"/>
      <c r="D62" s="22"/>
      <c r="E62" s="22"/>
      <c r="F62" s="48"/>
      <c r="G62" s="25"/>
      <c r="H62" s="41"/>
    </row>
    <row r="63" spans="2:8">
      <c r="B63" s="13"/>
      <c r="C63" s="14"/>
      <c r="D63" s="22"/>
      <c r="E63" s="22"/>
      <c r="F63" s="48"/>
      <c r="G63" s="25"/>
      <c r="H63" s="41"/>
    </row>
    <row r="64" spans="2:8">
      <c r="B64" s="13"/>
      <c r="C64" s="14"/>
      <c r="D64" s="22"/>
      <c r="E64" s="22"/>
      <c r="F64" s="38"/>
      <c r="G64" s="25"/>
      <c r="H64" s="41"/>
    </row>
    <row r="65" spans="2:8">
      <c r="B65" s="13"/>
      <c r="C65" s="14"/>
      <c r="D65" s="22"/>
      <c r="E65" s="22"/>
      <c r="F65" s="38"/>
      <c r="G65" s="25"/>
      <c r="H65" s="41"/>
    </row>
    <row r="66" spans="2:8">
      <c r="B66" s="13"/>
      <c r="C66" s="14"/>
      <c r="D66" s="22"/>
      <c r="E66" s="22"/>
      <c r="F66" s="38"/>
      <c r="G66" s="25"/>
      <c r="H66" s="41"/>
    </row>
    <row r="67" spans="2:8">
      <c r="B67" s="13"/>
      <c r="C67" s="14"/>
      <c r="D67" s="22"/>
      <c r="E67" s="22"/>
      <c r="F67" s="38"/>
      <c r="G67" s="25"/>
      <c r="H67" s="41"/>
    </row>
    <row r="68" spans="2:8">
      <c r="B68" s="13"/>
      <c r="C68" s="14"/>
      <c r="D68" s="22"/>
      <c r="E68" s="22"/>
      <c r="F68" s="38"/>
      <c r="G68" s="25"/>
      <c r="H68" s="41"/>
    </row>
    <row r="69" spans="2:8">
      <c r="B69" s="13"/>
      <c r="C69" s="14"/>
      <c r="D69" s="22"/>
      <c r="E69" s="22"/>
      <c r="F69" s="38"/>
      <c r="G69" s="25"/>
      <c r="H69" s="41"/>
    </row>
    <row r="70" spans="2:8">
      <c r="B70" s="13"/>
      <c r="C70" s="14"/>
      <c r="D70" s="22"/>
      <c r="E70" s="22"/>
      <c r="F70" s="38"/>
      <c r="G70" s="25"/>
      <c r="H70" s="41"/>
    </row>
    <row r="71" spans="2:8">
      <c r="B71" s="13"/>
      <c r="C71" s="14"/>
      <c r="D71" s="37"/>
      <c r="E71" s="22"/>
      <c r="F71" s="38"/>
      <c r="G71" s="25"/>
      <c r="H71" s="41"/>
    </row>
    <row r="72" spans="2:8">
      <c r="B72" s="13"/>
      <c r="C72" s="14"/>
      <c r="D72" s="22"/>
      <c r="E72" s="37"/>
      <c r="F72" s="38"/>
      <c r="G72" s="25"/>
    </row>
    <row r="73" spans="2:8">
      <c r="B73" s="13"/>
      <c r="C73" s="14"/>
      <c r="D73" s="37"/>
      <c r="E73" s="22"/>
      <c r="F73" s="38"/>
      <c r="G73" s="25"/>
      <c r="H73" s="41"/>
    </row>
    <row r="74" spans="2:8">
      <c r="B74" s="13"/>
      <c r="C74" s="14"/>
      <c r="D74" s="37"/>
      <c r="E74" s="37"/>
      <c r="F74" s="38"/>
      <c r="G74" s="25"/>
      <c r="H74" s="49"/>
    </row>
    <row r="75" spans="2:8" ht="12.75" customHeight="1">
      <c r="B75" s="13"/>
      <c r="C75" s="14"/>
      <c r="D75" s="22"/>
      <c r="E75" s="37"/>
      <c r="F75" s="38"/>
      <c r="G75" s="25"/>
    </row>
    <row r="76" spans="2:8">
      <c r="B76" s="13"/>
      <c r="C76" s="14"/>
      <c r="D76" s="22"/>
      <c r="E76" s="22"/>
      <c r="F76" s="38"/>
      <c r="G76" s="25"/>
      <c r="H76" s="41"/>
    </row>
    <row r="77" spans="2:8">
      <c r="B77" s="13"/>
      <c r="C77" s="14"/>
      <c r="D77" s="22"/>
      <c r="E77" s="22"/>
      <c r="F77" s="38"/>
      <c r="G77" s="25"/>
      <c r="H77" s="41"/>
    </row>
    <row r="78" spans="2:8">
      <c r="B78" s="13"/>
      <c r="C78" s="14"/>
      <c r="D78" s="22"/>
      <c r="E78" s="22"/>
      <c r="F78" s="38"/>
      <c r="G78" s="25"/>
      <c r="H78" s="41"/>
    </row>
    <row r="79" spans="2:8" s="28" customFormat="1" ht="24.95" customHeight="1">
      <c r="B79" s="90" t="str">
        <f>$B$10</f>
        <v>C13.14</v>
      </c>
      <c r="C79" s="30" t="s">
        <v>94</v>
      </c>
      <c r="D79" s="31"/>
      <c r="E79" s="32"/>
      <c r="F79" s="31"/>
      <c r="G79" s="33">
        <f>SUM(G9:G78)</f>
        <v>0</v>
      </c>
      <c r="H79" s="34"/>
    </row>
  </sheetData>
  <mergeCells count="6">
    <mergeCell ref="B1:C1"/>
    <mergeCell ref="E1:G1"/>
    <mergeCell ref="B2:C2"/>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0">
    <tabColor rgb="FFFF0000"/>
  </sheetPr>
  <dimension ref="B1:H62"/>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C14.1</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3248</v>
      </c>
      <c r="C10" s="20" t="s">
        <v>3249</v>
      </c>
      <c r="D10" s="22"/>
      <c r="E10" s="22"/>
      <c r="F10" s="40"/>
      <c r="G10" s="17" t="str">
        <f t="shared" si="0"/>
        <v/>
      </c>
      <c r="H10" s="41"/>
    </row>
    <row r="11" spans="2:8">
      <c r="B11" s="50"/>
      <c r="C11" s="14"/>
      <c r="D11" s="22"/>
      <c r="E11" s="22"/>
      <c r="F11" s="40"/>
      <c r="G11" s="17" t="str">
        <f t="shared" si="0"/>
        <v/>
      </c>
      <c r="H11" s="41"/>
    </row>
    <row r="12" spans="2:8" ht="25.5">
      <c r="B12" s="50" t="s">
        <v>3250</v>
      </c>
      <c r="C12" s="14" t="s">
        <v>3251</v>
      </c>
      <c r="D12" s="22"/>
      <c r="E12" s="22"/>
      <c r="F12" s="40"/>
      <c r="G12" s="17" t="str">
        <f t="shared" si="0"/>
        <v/>
      </c>
      <c r="H12" s="41"/>
    </row>
    <row r="13" spans="2:8">
      <c r="B13" s="50"/>
      <c r="C13" s="14"/>
      <c r="D13" s="22"/>
      <c r="E13" s="22"/>
      <c r="F13" s="40"/>
      <c r="G13" s="17" t="str">
        <f t="shared" si="0"/>
        <v/>
      </c>
      <c r="H13" s="41"/>
    </row>
    <row r="14" spans="2:8" ht="38.25">
      <c r="B14" s="50" t="s">
        <v>3252</v>
      </c>
      <c r="C14" s="14" t="s">
        <v>3253</v>
      </c>
      <c r="D14" s="22"/>
      <c r="E14" s="23"/>
      <c r="F14" s="24"/>
      <c r="G14" s="17" t="str">
        <f t="shared" si="0"/>
        <v/>
      </c>
      <c r="H14" s="42"/>
    </row>
    <row r="15" spans="2:8">
      <c r="B15" s="50"/>
      <c r="C15" s="14"/>
      <c r="D15" s="22"/>
      <c r="E15" s="23"/>
      <c r="F15" s="24"/>
      <c r="G15" s="17" t="str">
        <f t="shared" si="0"/>
        <v/>
      </c>
      <c r="H15" s="42"/>
    </row>
    <row r="16" spans="2:8">
      <c r="B16" s="50" t="s">
        <v>311</v>
      </c>
      <c r="C16" s="14" t="s">
        <v>3254</v>
      </c>
      <c r="D16" s="22"/>
      <c r="E16" s="23"/>
      <c r="F16" s="24"/>
      <c r="G16" s="17" t="str">
        <f t="shared" si="0"/>
        <v/>
      </c>
      <c r="H16" s="42"/>
    </row>
    <row r="17" spans="2:8">
      <c r="B17" s="50"/>
      <c r="C17" s="14"/>
      <c r="D17" s="22"/>
      <c r="E17" s="23"/>
      <c r="F17" s="24"/>
      <c r="G17" s="17" t="str">
        <f t="shared" si="0"/>
        <v/>
      </c>
      <c r="H17" s="42"/>
    </row>
    <row r="18" spans="2:8">
      <c r="B18" s="50" t="s">
        <v>841</v>
      </c>
      <c r="C18" s="14" t="s">
        <v>3255</v>
      </c>
      <c r="D18" s="22" t="s">
        <v>109</v>
      </c>
      <c r="E18" s="23"/>
      <c r="F18" s="24"/>
      <c r="G18" s="17">
        <f t="shared" si="0"/>
        <v>0</v>
      </c>
      <c r="H18" s="42"/>
    </row>
    <row r="19" spans="2:8">
      <c r="B19" s="50"/>
      <c r="C19" s="14"/>
      <c r="D19" s="22"/>
      <c r="E19" s="23"/>
      <c r="F19" s="24"/>
      <c r="G19" s="17" t="str">
        <f t="shared" si="0"/>
        <v/>
      </c>
      <c r="H19" s="42"/>
    </row>
    <row r="20" spans="2:8">
      <c r="B20" s="50" t="s">
        <v>843</v>
      </c>
      <c r="C20" s="14" t="s">
        <v>3256</v>
      </c>
      <c r="D20" s="22" t="s">
        <v>109</v>
      </c>
      <c r="E20" s="23"/>
      <c r="F20" s="24"/>
      <c r="G20" s="17">
        <f t="shared" si="0"/>
        <v>0</v>
      </c>
      <c r="H20" s="42"/>
    </row>
    <row r="21" spans="2:8">
      <c r="B21" s="50"/>
      <c r="C21" s="14"/>
      <c r="D21" s="22"/>
      <c r="E21" s="23"/>
      <c r="F21" s="24"/>
      <c r="G21" s="17" t="str">
        <f t="shared" si="0"/>
        <v/>
      </c>
      <c r="H21" s="42"/>
    </row>
    <row r="22" spans="2:8">
      <c r="B22" s="50" t="s">
        <v>313</v>
      </c>
      <c r="C22" s="14" t="s">
        <v>3257</v>
      </c>
      <c r="D22" s="22"/>
      <c r="E22" s="23"/>
      <c r="F22" s="40"/>
      <c r="G22" s="17" t="str">
        <f t="shared" si="0"/>
        <v/>
      </c>
      <c r="H22" s="41"/>
    </row>
    <row r="23" spans="2:8">
      <c r="B23" s="50"/>
      <c r="C23" s="14"/>
      <c r="D23" s="22"/>
      <c r="E23" s="23"/>
      <c r="F23" s="40"/>
      <c r="G23" s="17" t="str">
        <f t="shared" si="0"/>
        <v/>
      </c>
      <c r="H23" s="41"/>
    </row>
    <row r="24" spans="2:8">
      <c r="B24" s="50" t="s">
        <v>1815</v>
      </c>
      <c r="C24" s="14" t="s">
        <v>3255</v>
      </c>
      <c r="D24" s="22" t="s">
        <v>109</v>
      </c>
      <c r="E24" s="23"/>
      <c r="F24" s="43"/>
      <c r="G24" s="17">
        <f t="shared" si="0"/>
        <v>0</v>
      </c>
      <c r="H24" s="41"/>
    </row>
    <row r="25" spans="2:8">
      <c r="B25" s="50"/>
      <c r="C25" s="14"/>
      <c r="D25" s="22"/>
      <c r="E25" s="23"/>
      <c r="F25" s="43"/>
      <c r="G25" s="17" t="str">
        <f t="shared" si="0"/>
        <v/>
      </c>
      <c r="H25" s="41"/>
    </row>
    <row r="26" spans="2:8">
      <c r="B26" s="50" t="s">
        <v>1816</v>
      </c>
      <c r="C26" s="14" t="s">
        <v>3256</v>
      </c>
      <c r="D26" s="22" t="s">
        <v>109</v>
      </c>
      <c r="E26" s="23"/>
      <c r="F26" s="40"/>
      <c r="G26" s="17">
        <f t="shared" si="0"/>
        <v>0</v>
      </c>
      <c r="H26" s="44"/>
    </row>
    <row r="27" spans="2:8">
      <c r="B27" s="50"/>
      <c r="C27" s="14"/>
      <c r="D27" s="22"/>
      <c r="E27" s="23"/>
      <c r="F27" s="45"/>
      <c r="G27" s="17" t="str">
        <f t="shared" si="0"/>
        <v/>
      </c>
    </row>
    <row r="28" spans="2:8">
      <c r="B28" s="50" t="s">
        <v>3258</v>
      </c>
      <c r="C28" s="14" t="s">
        <v>3259</v>
      </c>
      <c r="D28" s="22"/>
      <c r="E28" s="23"/>
      <c r="F28" s="45"/>
      <c r="G28" s="17" t="str">
        <f t="shared" si="0"/>
        <v/>
      </c>
    </row>
    <row r="29" spans="2:8">
      <c r="B29" s="50"/>
      <c r="C29" s="14"/>
      <c r="D29" s="22"/>
      <c r="E29" s="23"/>
      <c r="F29" s="38"/>
      <c r="G29" s="17" t="str">
        <f t="shared" si="0"/>
        <v/>
      </c>
    </row>
    <row r="30" spans="2:8" ht="25.5">
      <c r="B30" s="50" t="s">
        <v>3260</v>
      </c>
      <c r="C30" s="14" t="s">
        <v>3261</v>
      </c>
      <c r="D30" s="22" t="s">
        <v>69</v>
      </c>
      <c r="E30" s="23"/>
      <c r="F30" s="45"/>
      <c r="G30" s="17">
        <f t="shared" si="0"/>
        <v>0</v>
      </c>
    </row>
    <row r="31" spans="2:8">
      <c r="B31" s="50"/>
      <c r="C31" s="14"/>
      <c r="D31" s="22"/>
      <c r="E31" s="23"/>
      <c r="F31" s="45"/>
      <c r="G31" s="17" t="str">
        <f t="shared" si="0"/>
        <v/>
      </c>
    </row>
    <row r="32" spans="2:8" ht="25.5">
      <c r="B32" s="50" t="s">
        <v>3262</v>
      </c>
      <c r="C32" s="14" t="s">
        <v>3263</v>
      </c>
      <c r="D32" s="22" t="s">
        <v>109</v>
      </c>
      <c r="E32" s="23"/>
      <c r="F32" s="43"/>
      <c r="G32" s="17">
        <f t="shared" si="0"/>
        <v>0</v>
      </c>
    </row>
    <row r="33" spans="2:8">
      <c r="B33" s="50"/>
      <c r="C33" s="14"/>
      <c r="D33" s="22"/>
      <c r="E33" s="23"/>
      <c r="F33" s="43"/>
      <c r="G33" s="17" t="str">
        <f t="shared" si="0"/>
        <v/>
      </c>
    </row>
    <row r="34" spans="2:8" ht="25.5">
      <c r="B34" s="50" t="s">
        <v>3264</v>
      </c>
      <c r="C34" s="14" t="s">
        <v>3265</v>
      </c>
      <c r="D34" s="22" t="s">
        <v>3266</v>
      </c>
      <c r="E34" s="23"/>
      <c r="F34" s="45"/>
      <c r="G34" s="17">
        <f t="shared" si="0"/>
        <v>0</v>
      </c>
    </row>
    <row r="35" spans="2:8">
      <c r="B35" s="50"/>
      <c r="C35" s="14"/>
      <c r="D35" s="22"/>
      <c r="E35" s="23"/>
      <c r="F35" s="45"/>
      <c r="G35" s="17" t="str">
        <f t="shared" si="0"/>
        <v/>
      </c>
    </row>
    <row r="36" spans="2:8" ht="25.5">
      <c r="B36" s="50" t="s">
        <v>3267</v>
      </c>
      <c r="C36" s="14" t="s">
        <v>3268</v>
      </c>
      <c r="D36" s="22" t="s">
        <v>2585</v>
      </c>
      <c r="E36" s="23"/>
      <c r="F36" s="38"/>
      <c r="G36" s="17">
        <f t="shared" si="0"/>
        <v>0</v>
      </c>
      <c r="H36" s="42"/>
    </row>
    <row r="37" spans="2:8">
      <c r="B37" s="50"/>
      <c r="C37" s="14"/>
      <c r="D37" s="22"/>
      <c r="E37" s="23"/>
      <c r="F37" s="38"/>
      <c r="G37" s="17" t="str">
        <f t="shared" si="0"/>
        <v/>
      </c>
      <c r="H37" s="42"/>
    </row>
    <row r="38" spans="2:8" ht="25.5">
      <c r="B38" s="50" t="s">
        <v>3269</v>
      </c>
      <c r="C38" s="14" t="s">
        <v>3270</v>
      </c>
      <c r="D38" s="22" t="s">
        <v>69</v>
      </c>
      <c r="E38" s="26"/>
      <c r="F38" s="27"/>
      <c r="G38" s="17">
        <f t="shared" si="0"/>
        <v>0</v>
      </c>
      <c r="H38" s="18"/>
    </row>
    <row r="39" spans="2:8" s="36" customFormat="1">
      <c r="B39" s="50"/>
      <c r="C39" s="14"/>
      <c r="D39" s="15"/>
      <c r="E39" s="26"/>
      <c r="F39" s="27"/>
      <c r="G39" s="17" t="str">
        <f t="shared" si="0"/>
        <v/>
      </c>
      <c r="H39" s="18"/>
    </row>
    <row r="40" spans="2:8" ht="25.5">
      <c r="B40" s="50" t="s">
        <v>3271</v>
      </c>
      <c r="C40" s="14" t="s">
        <v>3272</v>
      </c>
      <c r="D40" s="22" t="s">
        <v>69</v>
      </c>
      <c r="E40" s="23"/>
      <c r="F40" s="38"/>
      <c r="G40" s="17">
        <f t="shared" si="0"/>
        <v>0</v>
      </c>
      <c r="H40" s="42"/>
    </row>
    <row r="41" spans="2:8">
      <c r="B41" s="50"/>
      <c r="C41" s="14"/>
      <c r="D41" s="22"/>
      <c r="E41" s="23"/>
      <c r="F41" s="38"/>
      <c r="G41" s="17" t="str">
        <f t="shared" ref="G41:G61" si="1">IF(D41="","",E41*F41)</f>
        <v/>
      </c>
      <c r="H41" s="42"/>
    </row>
    <row r="42" spans="2:8">
      <c r="B42" s="50" t="s">
        <v>3273</v>
      </c>
      <c r="C42" s="14" t="s">
        <v>3274</v>
      </c>
      <c r="D42" s="22"/>
      <c r="E42" s="23"/>
      <c r="F42" s="47"/>
      <c r="G42" s="17" t="str">
        <f t="shared" si="1"/>
        <v/>
      </c>
      <c r="H42" s="41"/>
    </row>
    <row r="43" spans="2:8">
      <c r="B43" s="50"/>
      <c r="C43" s="14"/>
      <c r="D43" s="22"/>
      <c r="E43" s="23"/>
      <c r="F43" s="47"/>
      <c r="G43" s="17" t="str">
        <f t="shared" si="1"/>
        <v/>
      </c>
      <c r="H43" s="41"/>
    </row>
    <row r="44" spans="2:8" ht="51">
      <c r="B44" s="50" t="s">
        <v>3275</v>
      </c>
      <c r="C44" s="14" t="s">
        <v>3276</v>
      </c>
      <c r="D44" s="22" t="s">
        <v>3277</v>
      </c>
      <c r="E44" s="23"/>
      <c r="F44" s="43"/>
      <c r="G44" s="17">
        <f t="shared" si="1"/>
        <v>0</v>
      </c>
      <c r="H44" s="41"/>
    </row>
    <row r="45" spans="2:8">
      <c r="B45" s="50"/>
      <c r="C45" s="14"/>
      <c r="D45" s="22"/>
      <c r="E45" s="23"/>
      <c r="F45" s="43"/>
      <c r="G45" s="17" t="str">
        <f t="shared" si="1"/>
        <v/>
      </c>
      <c r="H45" s="41"/>
    </row>
    <row r="46" spans="2:8">
      <c r="B46" s="50" t="s">
        <v>3278</v>
      </c>
      <c r="C46" s="14" t="s">
        <v>3279</v>
      </c>
      <c r="D46" s="22" t="s">
        <v>125</v>
      </c>
      <c r="E46" s="22"/>
      <c r="F46" s="40"/>
      <c r="G46" s="17">
        <f t="shared" si="1"/>
        <v>0</v>
      </c>
      <c r="H46" s="41"/>
    </row>
    <row r="47" spans="2:8">
      <c r="B47" s="50"/>
      <c r="C47" s="14"/>
      <c r="D47" s="22"/>
      <c r="E47" s="22"/>
      <c r="F47" s="40"/>
      <c r="G47" s="17" t="str">
        <f t="shared" si="1"/>
        <v/>
      </c>
      <c r="H47" s="41"/>
    </row>
    <row r="48" spans="2:8" ht="51">
      <c r="B48" s="50" t="s">
        <v>3280</v>
      </c>
      <c r="C48" s="14" t="s">
        <v>3281</v>
      </c>
      <c r="D48" s="22" t="s">
        <v>69</v>
      </c>
      <c r="E48" s="22"/>
      <c r="F48" s="38"/>
      <c r="G48" s="17">
        <f t="shared" si="1"/>
        <v>0</v>
      </c>
      <c r="H48" s="41"/>
    </row>
    <row r="49" spans="2:8">
      <c r="B49" s="50"/>
      <c r="C49" s="14"/>
      <c r="D49" s="22"/>
      <c r="E49" s="22"/>
      <c r="F49" s="38"/>
      <c r="G49" s="17" t="str">
        <f t="shared" si="1"/>
        <v/>
      </c>
      <c r="H49" s="41"/>
    </row>
    <row r="50" spans="2:8" ht="25.5">
      <c r="B50" s="50" t="s">
        <v>3282</v>
      </c>
      <c r="C50" s="14" t="s">
        <v>3283</v>
      </c>
      <c r="D50" s="22" t="s">
        <v>109</v>
      </c>
      <c r="E50" s="22"/>
      <c r="F50" s="38"/>
      <c r="G50" s="17">
        <f t="shared" si="1"/>
        <v>0</v>
      </c>
      <c r="H50" s="41"/>
    </row>
    <row r="51" spans="2:8">
      <c r="B51" s="50"/>
      <c r="C51" s="14"/>
      <c r="D51" s="22"/>
      <c r="E51" s="22"/>
      <c r="F51" s="38"/>
      <c r="G51" s="17" t="str">
        <f t="shared" si="1"/>
        <v/>
      </c>
      <c r="H51" s="41"/>
    </row>
    <row r="52" spans="2:8" ht="25.5">
      <c r="B52" s="50" t="s">
        <v>3284</v>
      </c>
      <c r="C52" s="14" t="s">
        <v>3285</v>
      </c>
      <c r="D52" s="22" t="s">
        <v>69</v>
      </c>
      <c r="E52" s="22"/>
      <c r="F52" s="38"/>
      <c r="G52" s="17">
        <f t="shared" si="1"/>
        <v>0</v>
      </c>
      <c r="H52" s="41"/>
    </row>
    <row r="53" spans="2:8">
      <c r="B53" s="13"/>
      <c r="C53" s="14"/>
      <c r="D53" s="22"/>
      <c r="E53" s="22"/>
      <c r="F53" s="38"/>
      <c r="G53" s="17" t="str">
        <f t="shared" si="1"/>
        <v/>
      </c>
      <c r="H53" s="41"/>
    </row>
    <row r="54" spans="2:8">
      <c r="B54" s="13"/>
      <c r="C54" s="14"/>
      <c r="D54" s="22"/>
      <c r="E54" s="22"/>
      <c r="F54" s="38"/>
      <c r="G54" s="17" t="str">
        <f t="shared" si="1"/>
        <v/>
      </c>
      <c r="H54" s="41"/>
    </row>
    <row r="55" spans="2:8">
      <c r="B55" s="13"/>
      <c r="C55" s="14"/>
      <c r="D55" s="22"/>
      <c r="E55" s="22"/>
      <c r="F55" s="38"/>
      <c r="G55" s="17" t="str">
        <f t="shared" si="1"/>
        <v/>
      </c>
      <c r="H55" s="41"/>
    </row>
    <row r="56" spans="2:8">
      <c r="B56" s="13"/>
      <c r="C56" s="14"/>
      <c r="D56" s="22"/>
      <c r="E56" s="22"/>
      <c r="F56" s="48"/>
      <c r="G56" s="17" t="str">
        <f t="shared" si="1"/>
        <v/>
      </c>
      <c r="H56" s="41"/>
    </row>
    <row r="57" spans="2:8">
      <c r="B57" s="13"/>
      <c r="C57" s="14"/>
      <c r="D57" s="22"/>
      <c r="E57" s="22"/>
      <c r="F57" s="48"/>
      <c r="G57" s="17" t="str">
        <f t="shared" si="1"/>
        <v/>
      </c>
      <c r="H57" s="41"/>
    </row>
    <row r="58" spans="2:8">
      <c r="B58" s="21"/>
      <c r="C58" s="14"/>
      <c r="D58" s="22"/>
      <c r="E58" s="22"/>
      <c r="F58" s="38"/>
      <c r="G58" s="17" t="str">
        <f t="shared" si="1"/>
        <v/>
      </c>
      <c r="H58" s="41"/>
    </row>
    <row r="59" spans="2:8">
      <c r="B59" s="13"/>
      <c r="C59" s="14"/>
      <c r="D59" s="22"/>
      <c r="E59" s="22"/>
      <c r="F59" s="38"/>
      <c r="G59" s="17" t="str">
        <f t="shared" si="1"/>
        <v/>
      </c>
      <c r="H59" s="41"/>
    </row>
    <row r="60" spans="2:8">
      <c r="B60" s="13"/>
      <c r="C60" s="14"/>
      <c r="D60" s="22"/>
      <c r="E60" s="22"/>
      <c r="F60" s="38"/>
      <c r="G60" s="17" t="str">
        <f t="shared" si="1"/>
        <v/>
      </c>
      <c r="H60" s="41"/>
    </row>
    <row r="61" spans="2:8">
      <c r="B61" s="13"/>
      <c r="C61" s="14"/>
      <c r="D61" s="22"/>
      <c r="E61" s="22"/>
      <c r="F61" s="38"/>
      <c r="G61" s="17" t="str">
        <f t="shared" si="1"/>
        <v/>
      </c>
      <c r="H61" s="41"/>
    </row>
    <row r="62" spans="2:8" s="28" customFormat="1" ht="24.95" customHeight="1">
      <c r="B62" s="90" t="str">
        <f>$B$10</f>
        <v>C14.1</v>
      </c>
      <c r="C62" s="30" t="s">
        <v>94</v>
      </c>
      <c r="D62" s="31"/>
      <c r="E62" s="32"/>
      <c r="F62" s="31"/>
      <c r="G62" s="33">
        <f>SUM(G9:G61)</f>
        <v>0</v>
      </c>
      <c r="H62" s="34"/>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1">
    <tabColor rgb="FFFF0000"/>
  </sheetPr>
  <dimension ref="B1:H71"/>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C14.2</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3286</v>
      </c>
      <c r="C10" s="20" t="s">
        <v>3287</v>
      </c>
      <c r="D10" s="22"/>
      <c r="E10" s="22"/>
      <c r="F10" s="40"/>
      <c r="G10" s="17" t="str">
        <f t="shared" si="0"/>
        <v/>
      </c>
      <c r="H10" s="41"/>
    </row>
    <row r="11" spans="2:8">
      <c r="B11" s="50"/>
      <c r="C11" s="14"/>
      <c r="D11" s="22"/>
      <c r="E11" s="22"/>
      <c r="F11" s="40"/>
      <c r="G11" s="17" t="str">
        <f t="shared" si="0"/>
        <v/>
      </c>
      <c r="H11" s="41"/>
    </row>
    <row r="12" spans="2:8">
      <c r="B12" s="50" t="s">
        <v>3288</v>
      </c>
      <c r="C12" s="14" t="s">
        <v>3289</v>
      </c>
      <c r="D12" s="22"/>
      <c r="E12" s="22"/>
      <c r="F12" s="40"/>
      <c r="G12" s="17" t="str">
        <f t="shared" si="0"/>
        <v/>
      </c>
      <c r="H12" s="41"/>
    </row>
    <row r="13" spans="2:8">
      <c r="B13" s="50"/>
      <c r="C13" s="14"/>
      <c r="D13" s="22"/>
      <c r="E13" s="22"/>
      <c r="F13" s="40"/>
      <c r="G13" s="17" t="str">
        <f t="shared" si="0"/>
        <v/>
      </c>
      <c r="H13" s="41"/>
    </row>
    <row r="14" spans="2:8" ht="14.25">
      <c r="B14" s="50" t="s">
        <v>3290</v>
      </c>
      <c r="C14" s="14" t="s">
        <v>3291</v>
      </c>
      <c r="D14" s="22" t="s">
        <v>93</v>
      </c>
      <c r="E14" s="23"/>
      <c r="F14" s="24"/>
      <c r="G14" s="17">
        <f t="shared" si="0"/>
        <v>0</v>
      </c>
      <c r="H14" s="42"/>
    </row>
    <row r="15" spans="2:8">
      <c r="B15" s="50"/>
      <c r="C15" s="14"/>
      <c r="D15" s="22"/>
      <c r="E15" s="23"/>
      <c r="F15" s="24"/>
      <c r="G15" s="17" t="str">
        <f t="shared" si="0"/>
        <v/>
      </c>
      <c r="H15" s="42"/>
    </row>
    <row r="16" spans="2:8" ht="14.25">
      <c r="B16" s="50" t="s">
        <v>3292</v>
      </c>
      <c r="C16" s="14" t="s">
        <v>3293</v>
      </c>
      <c r="D16" s="22" t="s">
        <v>93</v>
      </c>
      <c r="E16" s="23"/>
      <c r="F16" s="24"/>
      <c r="G16" s="17">
        <f t="shared" si="0"/>
        <v>0</v>
      </c>
      <c r="H16" s="42"/>
    </row>
    <row r="17" spans="2:8">
      <c r="B17" s="50"/>
      <c r="C17" s="14"/>
      <c r="D17" s="22"/>
      <c r="E17" s="23"/>
      <c r="F17" s="24"/>
      <c r="G17" s="17" t="str">
        <f t="shared" si="0"/>
        <v/>
      </c>
      <c r="H17" s="42"/>
    </row>
    <row r="18" spans="2:8" ht="25.5">
      <c r="B18" s="50" t="s">
        <v>3294</v>
      </c>
      <c r="C18" s="14" t="s">
        <v>3295</v>
      </c>
      <c r="D18" s="22" t="s">
        <v>109</v>
      </c>
      <c r="E18" s="23"/>
      <c r="F18" s="24"/>
      <c r="G18" s="17">
        <f t="shared" si="0"/>
        <v>0</v>
      </c>
      <c r="H18" s="42"/>
    </row>
    <row r="19" spans="2:8">
      <c r="B19" s="50"/>
      <c r="C19" s="14"/>
      <c r="D19" s="22"/>
      <c r="E19" s="23"/>
      <c r="F19" s="24"/>
      <c r="G19" s="17" t="str">
        <f t="shared" si="0"/>
        <v/>
      </c>
      <c r="H19" s="42"/>
    </row>
    <row r="20" spans="2:8" ht="25.5">
      <c r="B20" s="50" t="s">
        <v>3296</v>
      </c>
      <c r="C20" s="14" t="s">
        <v>3295</v>
      </c>
      <c r="D20" s="22" t="s">
        <v>335</v>
      </c>
      <c r="E20" s="23"/>
      <c r="F20" s="24"/>
      <c r="G20" s="17">
        <f t="shared" si="0"/>
        <v>0</v>
      </c>
      <c r="H20" s="42"/>
    </row>
    <row r="21" spans="2:8">
      <c r="B21" s="50"/>
      <c r="C21" s="14"/>
      <c r="D21" s="22"/>
      <c r="E21" s="23"/>
      <c r="F21" s="40"/>
      <c r="G21" s="17" t="str">
        <f t="shared" si="0"/>
        <v/>
      </c>
      <c r="H21" s="41"/>
    </row>
    <row r="22" spans="2:8" ht="14.25">
      <c r="B22" s="50" t="s">
        <v>3297</v>
      </c>
      <c r="C22" s="14" t="s">
        <v>3298</v>
      </c>
      <c r="D22" s="22" t="s">
        <v>93</v>
      </c>
      <c r="E22" s="23"/>
      <c r="F22" s="43"/>
      <c r="G22" s="17">
        <f t="shared" si="0"/>
        <v>0</v>
      </c>
      <c r="H22" s="41"/>
    </row>
    <row r="23" spans="2:8">
      <c r="B23" s="50"/>
      <c r="C23" s="14"/>
      <c r="D23" s="22"/>
      <c r="E23" s="23"/>
      <c r="F23" s="40"/>
      <c r="G23" s="17" t="str">
        <f t="shared" si="0"/>
        <v/>
      </c>
      <c r="H23" s="44"/>
    </row>
    <row r="24" spans="2:8">
      <c r="B24" s="50" t="s">
        <v>3299</v>
      </c>
      <c r="C24" s="14" t="s">
        <v>3300</v>
      </c>
      <c r="D24" s="22"/>
      <c r="E24" s="23"/>
      <c r="F24" s="45"/>
      <c r="G24" s="17" t="str">
        <f t="shared" si="0"/>
        <v/>
      </c>
    </row>
    <row r="25" spans="2:8">
      <c r="B25" s="50"/>
      <c r="C25" s="14"/>
      <c r="D25" s="22"/>
      <c r="E25" s="23"/>
      <c r="F25" s="45"/>
      <c r="G25" s="17" t="str">
        <f t="shared" si="0"/>
        <v/>
      </c>
    </row>
    <row r="26" spans="2:8">
      <c r="B26" s="50" t="s">
        <v>3301</v>
      </c>
      <c r="C26" s="14" t="s">
        <v>3302</v>
      </c>
      <c r="D26" s="22"/>
      <c r="E26" s="23"/>
      <c r="F26" s="38"/>
      <c r="G26" s="17" t="str">
        <f t="shared" si="0"/>
        <v/>
      </c>
    </row>
    <row r="27" spans="2:8">
      <c r="B27" s="50"/>
      <c r="C27" s="14"/>
      <c r="D27" s="22"/>
      <c r="E27" s="23"/>
      <c r="F27" s="45"/>
      <c r="G27" s="17" t="str">
        <f t="shared" si="0"/>
        <v/>
      </c>
    </row>
    <row r="28" spans="2:8" ht="25.5">
      <c r="B28" s="50" t="s">
        <v>3303</v>
      </c>
      <c r="C28" s="14" t="s">
        <v>3295</v>
      </c>
      <c r="D28" s="22" t="s">
        <v>109</v>
      </c>
      <c r="E28" s="23"/>
      <c r="F28" s="43"/>
      <c r="G28" s="17">
        <f t="shared" si="0"/>
        <v>0</v>
      </c>
    </row>
    <row r="29" spans="2:8">
      <c r="B29" s="50"/>
      <c r="C29" s="14"/>
      <c r="D29" s="22"/>
      <c r="E29" s="23"/>
      <c r="F29" s="43"/>
      <c r="G29" s="17" t="str">
        <f t="shared" si="0"/>
        <v/>
      </c>
    </row>
    <row r="30" spans="2:8" ht="25.5">
      <c r="B30" s="50" t="s">
        <v>3304</v>
      </c>
      <c r="C30" s="14" t="s">
        <v>3295</v>
      </c>
      <c r="D30" s="22" t="s">
        <v>335</v>
      </c>
      <c r="E30" s="23"/>
      <c r="F30" s="45"/>
      <c r="G30" s="17">
        <f t="shared" si="0"/>
        <v>0</v>
      </c>
    </row>
    <row r="31" spans="2:8">
      <c r="B31" s="50"/>
      <c r="C31" s="14"/>
      <c r="D31" s="22"/>
      <c r="E31" s="23"/>
      <c r="F31" s="38"/>
      <c r="G31" s="17" t="str">
        <f t="shared" si="0"/>
        <v/>
      </c>
      <c r="H31" s="42"/>
    </row>
    <row r="32" spans="2:8">
      <c r="B32" s="50" t="s">
        <v>3305</v>
      </c>
      <c r="C32" s="14" t="s">
        <v>3306</v>
      </c>
      <c r="D32" s="22"/>
      <c r="E32" s="26"/>
      <c r="F32" s="27"/>
      <c r="G32" s="17" t="str">
        <f t="shared" si="0"/>
        <v/>
      </c>
      <c r="H32" s="18"/>
    </row>
    <row r="33" spans="2:8" s="36" customFormat="1">
      <c r="B33" s="50"/>
      <c r="C33" s="14"/>
      <c r="D33" s="15"/>
      <c r="E33" s="26"/>
      <c r="F33" s="27"/>
      <c r="G33" s="17" t="str">
        <f t="shared" si="0"/>
        <v/>
      </c>
      <c r="H33" s="18"/>
    </row>
    <row r="34" spans="2:8" ht="25.5">
      <c r="B34" s="50" t="s">
        <v>3307</v>
      </c>
      <c r="C34" s="14" t="s">
        <v>3308</v>
      </c>
      <c r="D34" s="22" t="s">
        <v>109</v>
      </c>
      <c r="E34" s="23"/>
      <c r="F34" s="38"/>
      <c r="G34" s="17">
        <f t="shared" si="0"/>
        <v>0</v>
      </c>
      <c r="H34" s="42"/>
    </row>
    <row r="35" spans="2:8">
      <c r="B35" s="50"/>
      <c r="C35" s="14"/>
      <c r="D35" s="22"/>
      <c r="E35" s="23"/>
      <c r="F35" s="38"/>
      <c r="G35" s="17" t="str">
        <f t="shared" si="0"/>
        <v/>
      </c>
      <c r="H35" s="42"/>
    </row>
    <row r="36" spans="2:8">
      <c r="B36" s="50" t="s">
        <v>3309</v>
      </c>
      <c r="C36" s="14" t="s">
        <v>3310</v>
      </c>
      <c r="D36" s="22"/>
      <c r="E36" s="23"/>
      <c r="F36" s="47"/>
      <c r="G36" s="17" t="str">
        <f t="shared" si="0"/>
        <v/>
      </c>
      <c r="H36" s="41"/>
    </row>
    <row r="37" spans="2:8">
      <c r="B37" s="50"/>
      <c r="C37" s="14"/>
      <c r="D37" s="22"/>
      <c r="E37" s="23"/>
      <c r="F37" s="47"/>
      <c r="G37" s="17" t="str">
        <f t="shared" si="0"/>
        <v/>
      </c>
      <c r="H37" s="41"/>
    </row>
    <row r="38" spans="2:8" ht="25.5">
      <c r="B38" s="50" t="s">
        <v>3311</v>
      </c>
      <c r="C38" s="14" t="s">
        <v>3308</v>
      </c>
      <c r="D38" s="22" t="s">
        <v>109</v>
      </c>
      <c r="E38" s="23"/>
      <c r="F38" s="43"/>
      <c r="G38" s="17">
        <f t="shared" si="0"/>
        <v>0</v>
      </c>
      <c r="H38" s="41"/>
    </row>
    <row r="39" spans="2:8">
      <c r="B39" s="50"/>
      <c r="C39" s="14"/>
      <c r="D39" s="22"/>
      <c r="E39" s="23"/>
      <c r="F39" s="43"/>
      <c r="G39" s="17" t="str">
        <f t="shared" si="0"/>
        <v/>
      </c>
      <c r="H39" s="41"/>
    </row>
    <row r="40" spans="2:8">
      <c r="B40" s="50" t="s">
        <v>3312</v>
      </c>
      <c r="C40" s="14" t="s">
        <v>3313</v>
      </c>
      <c r="D40" s="22"/>
      <c r="E40" s="22"/>
      <c r="F40" s="40"/>
      <c r="G40" s="17" t="str">
        <f t="shared" si="0"/>
        <v/>
      </c>
      <c r="H40" s="41"/>
    </row>
    <row r="41" spans="2:8">
      <c r="B41" s="50"/>
      <c r="C41" s="14"/>
      <c r="D41" s="22"/>
      <c r="E41" s="22"/>
      <c r="F41" s="40"/>
      <c r="G41" s="17" t="str">
        <f t="shared" ref="G41:G70" si="1">IF(D41="","",E41*F41)</f>
        <v/>
      </c>
      <c r="H41" s="41"/>
    </row>
    <row r="42" spans="2:8" ht="14.25">
      <c r="B42" s="50" t="s">
        <v>3314</v>
      </c>
      <c r="C42" s="14" t="s">
        <v>3300</v>
      </c>
      <c r="D42" s="22" t="s">
        <v>93</v>
      </c>
      <c r="E42" s="22"/>
      <c r="F42" s="38"/>
      <c r="G42" s="17">
        <f t="shared" si="1"/>
        <v>0</v>
      </c>
      <c r="H42" s="41"/>
    </row>
    <row r="43" spans="2:8">
      <c r="B43" s="50"/>
      <c r="C43" s="14"/>
      <c r="D43" s="22"/>
      <c r="E43" s="22"/>
      <c r="F43" s="38"/>
      <c r="G43" s="17" t="str">
        <f t="shared" si="1"/>
        <v/>
      </c>
      <c r="H43" s="41"/>
    </row>
    <row r="44" spans="2:8">
      <c r="B44" s="50" t="s">
        <v>3315</v>
      </c>
      <c r="C44" s="14" t="s">
        <v>3316</v>
      </c>
      <c r="D44" s="22"/>
      <c r="E44" s="22"/>
      <c r="F44" s="38"/>
      <c r="G44" s="17" t="str">
        <f t="shared" si="1"/>
        <v/>
      </c>
      <c r="H44" s="41"/>
    </row>
    <row r="45" spans="2:8">
      <c r="B45" s="50"/>
      <c r="C45" s="14"/>
      <c r="D45" s="22"/>
      <c r="E45" s="22"/>
      <c r="F45" s="38"/>
      <c r="G45" s="17" t="str">
        <f t="shared" si="1"/>
        <v/>
      </c>
      <c r="H45" s="41"/>
    </row>
    <row r="46" spans="2:8" ht="14.25">
      <c r="B46" s="50" t="s">
        <v>3317</v>
      </c>
      <c r="C46" s="14" t="s">
        <v>3300</v>
      </c>
      <c r="D46" s="22" t="s">
        <v>93</v>
      </c>
      <c r="E46" s="22"/>
      <c r="F46" s="38"/>
      <c r="G46" s="17">
        <f t="shared" si="1"/>
        <v>0</v>
      </c>
      <c r="H46" s="41"/>
    </row>
    <row r="47" spans="2:8">
      <c r="B47" s="50"/>
      <c r="C47" s="14"/>
      <c r="D47" s="22"/>
      <c r="E47" s="22"/>
      <c r="F47" s="38"/>
      <c r="G47" s="17" t="str">
        <f t="shared" si="1"/>
        <v/>
      </c>
      <c r="H47" s="41"/>
    </row>
    <row r="48" spans="2:8">
      <c r="B48" s="50" t="s">
        <v>3318</v>
      </c>
      <c r="C48" s="14" t="s">
        <v>3319</v>
      </c>
      <c r="D48" s="22"/>
      <c r="E48" s="22"/>
      <c r="F48" s="38"/>
      <c r="G48" s="17" t="str">
        <f t="shared" si="1"/>
        <v/>
      </c>
      <c r="H48" s="41"/>
    </row>
    <row r="49" spans="2:8">
      <c r="B49" s="50"/>
      <c r="C49" s="14"/>
      <c r="D49" s="22"/>
      <c r="E49" s="22"/>
      <c r="F49" s="38"/>
      <c r="G49" s="17" t="str">
        <f t="shared" si="1"/>
        <v/>
      </c>
      <c r="H49" s="41"/>
    </row>
    <row r="50" spans="2:8" ht="14.25">
      <c r="B50" s="50" t="s">
        <v>3320</v>
      </c>
      <c r="C50" s="14" t="s">
        <v>3300</v>
      </c>
      <c r="D50" s="22" t="s">
        <v>93</v>
      </c>
      <c r="E50" s="22"/>
      <c r="F50" s="48"/>
      <c r="G50" s="17">
        <f t="shared" si="1"/>
        <v>0</v>
      </c>
      <c r="H50" s="41"/>
    </row>
    <row r="51" spans="2:8">
      <c r="B51" s="50"/>
      <c r="C51" s="14"/>
      <c r="D51" s="22"/>
      <c r="E51" s="22"/>
      <c r="F51" s="4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22"/>
      <c r="E54" s="22"/>
      <c r="F54" s="38"/>
      <c r="G54" s="17" t="str">
        <f t="shared" si="1"/>
        <v/>
      </c>
      <c r="H54" s="41"/>
    </row>
    <row r="55" spans="2:8">
      <c r="B55" s="50"/>
      <c r="C55" s="14"/>
      <c r="D55" s="22"/>
      <c r="E55" s="22"/>
      <c r="F55" s="38"/>
      <c r="G55" s="17" t="str">
        <f t="shared" si="1"/>
        <v/>
      </c>
      <c r="H55" s="41"/>
    </row>
    <row r="56" spans="2:8">
      <c r="B56" s="50"/>
      <c r="C56" s="14"/>
      <c r="D56" s="22"/>
      <c r="E56" s="22"/>
      <c r="F56" s="38"/>
      <c r="G56" s="17" t="str">
        <f t="shared" si="1"/>
        <v/>
      </c>
      <c r="H56" s="41"/>
    </row>
    <row r="57" spans="2:8">
      <c r="B57" s="50"/>
      <c r="C57" s="14"/>
      <c r="D57" s="22"/>
      <c r="E57" s="22"/>
      <c r="F57" s="38"/>
      <c r="G57" s="17" t="str">
        <f t="shared" si="1"/>
        <v/>
      </c>
      <c r="H57" s="41"/>
    </row>
    <row r="58" spans="2:8">
      <c r="B58" s="50"/>
      <c r="C58" s="14"/>
      <c r="D58" s="37"/>
      <c r="E58" s="37"/>
      <c r="F58" s="38"/>
      <c r="G58" s="17" t="str">
        <f t="shared" si="1"/>
        <v/>
      </c>
    </row>
    <row r="59" spans="2:8">
      <c r="B59" s="50"/>
      <c r="C59" s="14"/>
      <c r="D59" s="22"/>
      <c r="E59" s="22"/>
      <c r="F59" s="38"/>
      <c r="G59" s="17" t="str">
        <f t="shared" si="1"/>
        <v/>
      </c>
      <c r="H59" s="41"/>
    </row>
    <row r="60" spans="2:8">
      <c r="B60" s="50"/>
      <c r="C60" s="14"/>
      <c r="D60" s="37"/>
      <c r="E60" s="37"/>
      <c r="F60" s="38"/>
      <c r="G60" s="17" t="str">
        <f t="shared" si="1"/>
        <v/>
      </c>
      <c r="H60" s="49"/>
    </row>
    <row r="61" spans="2:8">
      <c r="B61" s="50"/>
      <c r="C61" s="14"/>
      <c r="D61" s="37"/>
      <c r="E61" s="37"/>
      <c r="F61" s="38"/>
      <c r="G61" s="17" t="str">
        <f t="shared" si="1"/>
        <v/>
      </c>
    </row>
    <row r="62" spans="2:8">
      <c r="B62" s="50"/>
      <c r="C62" s="14"/>
      <c r="D62" s="22"/>
      <c r="E62" s="22"/>
      <c r="F62" s="38"/>
      <c r="G62" s="17" t="str">
        <f t="shared" si="1"/>
        <v/>
      </c>
      <c r="H62" s="41"/>
    </row>
    <row r="63" spans="2:8">
      <c r="B63" s="50"/>
      <c r="C63" s="14"/>
      <c r="D63" s="22"/>
      <c r="E63" s="22"/>
      <c r="F63" s="38"/>
      <c r="G63" s="17" t="str">
        <f t="shared" si="1"/>
        <v/>
      </c>
      <c r="H63" s="41"/>
    </row>
    <row r="64" spans="2:8">
      <c r="B64" s="50"/>
      <c r="C64" s="14"/>
      <c r="D64" s="22"/>
      <c r="E64" s="22"/>
      <c r="F64" s="38"/>
      <c r="G64" s="17" t="str">
        <f t="shared" si="1"/>
        <v/>
      </c>
      <c r="H64" s="41"/>
    </row>
    <row r="65" spans="2:8">
      <c r="B65" s="50"/>
      <c r="C65" s="14"/>
      <c r="D65" s="22"/>
      <c r="E65" s="22"/>
      <c r="F65" s="38"/>
      <c r="G65" s="17" t="str">
        <f t="shared" si="1"/>
        <v/>
      </c>
      <c r="H65" s="41"/>
    </row>
    <row r="66" spans="2:8">
      <c r="B66" s="50"/>
      <c r="C66" s="14"/>
      <c r="D66" s="22"/>
      <c r="E66" s="22"/>
      <c r="F66" s="38"/>
      <c r="G66" s="17" t="str">
        <f t="shared" si="1"/>
        <v/>
      </c>
      <c r="H66" s="41"/>
    </row>
    <row r="67" spans="2:8">
      <c r="B67" s="50"/>
      <c r="C67" s="14"/>
      <c r="D67" s="22"/>
      <c r="E67" s="22"/>
      <c r="F67" s="38"/>
      <c r="G67" s="17" t="str">
        <f t="shared" si="1"/>
        <v/>
      </c>
      <c r="H67" s="41"/>
    </row>
    <row r="68" spans="2:8">
      <c r="B68" s="50"/>
      <c r="C68" s="14"/>
      <c r="D68" s="22"/>
      <c r="E68" s="22"/>
      <c r="F68" s="38"/>
      <c r="G68" s="17" t="str">
        <f t="shared" si="1"/>
        <v/>
      </c>
      <c r="H68" s="41"/>
    </row>
    <row r="69" spans="2:8">
      <c r="B69" s="13"/>
      <c r="C69" s="14"/>
      <c r="D69" s="22"/>
      <c r="E69" s="22"/>
      <c r="F69" s="38"/>
      <c r="G69" s="17" t="str">
        <f t="shared" si="1"/>
        <v/>
      </c>
      <c r="H69" s="41"/>
    </row>
    <row r="70" spans="2:8">
      <c r="B70" s="21"/>
      <c r="C70" s="14"/>
      <c r="D70" s="22"/>
      <c r="E70" s="22"/>
      <c r="F70" s="38"/>
      <c r="G70" s="17" t="str">
        <f t="shared" si="1"/>
        <v/>
      </c>
      <c r="H70" s="41"/>
    </row>
    <row r="71" spans="2:8" s="28" customFormat="1" ht="24.95" customHeight="1">
      <c r="B71" s="90" t="str">
        <f>$B$10</f>
        <v>C14.2</v>
      </c>
      <c r="C71" s="30" t="s">
        <v>94</v>
      </c>
      <c r="D71" s="31"/>
      <c r="E71" s="32"/>
      <c r="F71" s="31"/>
      <c r="G71" s="33">
        <f>SUM(G9:G70)</f>
        <v>0</v>
      </c>
      <c r="H71" s="34"/>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2">
    <tabColor rgb="FFFF0000"/>
  </sheetPr>
  <dimension ref="B1:H71"/>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168"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163" t="str">
        <f>Client1</f>
        <v>Province of KwaZulu-Natal</v>
      </c>
      <c r="E1" s="672" t="str">
        <f>"Contract No. "&amp;ContractNo</f>
        <v>Contract No. ZNB02213/0000/00/HOD/INF/23/T</v>
      </c>
      <c r="F1" s="672"/>
      <c r="G1" s="672"/>
    </row>
    <row r="2" spans="2:8">
      <c r="B2" s="163" t="str">
        <f>Client2</f>
        <v>Department of Transport</v>
      </c>
    </row>
    <row r="3" spans="2:8">
      <c r="B3" s="164"/>
      <c r="C3" s="79"/>
      <c r="D3" s="80"/>
      <c r="E3" s="80"/>
      <c r="F3" s="81"/>
      <c r="G3" s="99"/>
    </row>
    <row r="4" spans="2:8">
      <c r="B4" s="670" t="s">
        <v>148</v>
      </c>
      <c r="C4" s="671"/>
      <c r="D4" s="671"/>
      <c r="E4" s="671"/>
      <c r="F4" s="671"/>
      <c r="G4" s="667" t="str">
        <f>"CHAPTER "&amp;B10</f>
        <v>CHAPTER C14.3</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65" t="s">
        <v>49</v>
      </c>
      <c r="C8" s="11" t="s">
        <v>50</v>
      </c>
      <c r="D8" s="11" t="s">
        <v>51</v>
      </c>
      <c r="E8" s="11" t="s">
        <v>53</v>
      </c>
      <c r="F8" s="11" t="s">
        <v>54</v>
      </c>
      <c r="G8" s="11" t="s">
        <v>55</v>
      </c>
      <c r="H8" s="12"/>
    </row>
    <row r="9" spans="2:8">
      <c r="B9" s="166"/>
      <c r="C9" s="14"/>
      <c r="D9" s="15"/>
      <c r="E9" s="15"/>
      <c r="F9" s="16"/>
      <c r="G9" s="17" t="str">
        <f t="shared" ref="G9:G40" si="0">IF(D9="","",E9*F9)</f>
        <v/>
      </c>
      <c r="H9" s="18"/>
    </row>
    <row r="10" spans="2:8" ht="25.5">
      <c r="B10" s="169" t="s">
        <v>3321</v>
      </c>
      <c r="C10" s="20" t="s">
        <v>3322</v>
      </c>
      <c r="D10" s="22"/>
      <c r="E10" s="22"/>
      <c r="F10" s="40"/>
      <c r="G10" s="17" t="str">
        <f t="shared" si="0"/>
        <v/>
      </c>
      <c r="H10" s="41"/>
    </row>
    <row r="11" spans="2:8">
      <c r="B11" s="92"/>
      <c r="C11" s="14"/>
      <c r="D11" s="22"/>
      <c r="E11" s="22"/>
      <c r="F11" s="40"/>
      <c r="G11" s="17" t="str">
        <f t="shared" si="0"/>
        <v/>
      </c>
      <c r="H11" s="41"/>
    </row>
    <row r="12" spans="2:8">
      <c r="B12" s="92" t="s">
        <v>3323</v>
      </c>
      <c r="C12" s="14" t="s">
        <v>3324</v>
      </c>
      <c r="D12" s="22"/>
      <c r="E12" s="22"/>
      <c r="F12" s="40"/>
      <c r="G12" s="17" t="str">
        <f t="shared" si="0"/>
        <v/>
      </c>
      <c r="H12" s="41"/>
    </row>
    <row r="13" spans="2:8">
      <c r="B13" s="92"/>
      <c r="C13" s="14"/>
      <c r="D13" s="22"/>
      <c r="E13" s="22"/>
      <c r="F13" s="40"/>
      <c r="G13" s="17" t="str">
        <f t="shared" si="0"/>
        <v/>
      </c>
      <c r="H13" s="41"/>
    </row>
    <row r="14" spans="2:8" ht="14.25">
      <c r="B14" s="92" t="s">
        <v>3325</v>
      </c>
      <c r="C14" s="14" t="s">
        <v>3326</v>
      </c>
      <c r="D14" s="22" t="s">
        <v>381</v>
      </c>
      <c r="E14" s="23"/>
      <c r="F14" s="24"/>
      <c r="G14" s="17">
        <f t="shared" si="0"/>
        <v>0</v>
      </c>
      <c r="H14" s="42"/>
    </row>
    <row r="15" spans="2:8">
      <c r="B15" s="92"/>
      <c r="C15" s="14"/>
      <c r="D15" s="22"/>
      <c r="E15" s="23"/>
      <c r="F15" s="24"/>
      <c r="G15" s="17" t="str">
        <f t="shared" si="0"/>
        <v/>
      </c>
      <c r="H15" s="42"/>
    </row>
    <row r="16" spans="2:8" ht="14.25">
      <c r="B16" s="92" t="s">
        <v>3327</v>
      </c>
      <c r="C16" s="14" t="s">
        <v>3328</v>
      </c>
      <c r="D16" s="22" t="s">
        <v>381</v>
      </c>
      <c r="E16" s="23"/>
      <c r="F16" s="24"/>
      <c r="G16" s="17">
        <f t="shared" si="0"/>
        <v>0</v>
      </c>
      <c r="H16" s="42"/>
    </row>
    <row r="17" spans="2:8">
      <c r="B17" s="92"/>
      <c r="C17" s="14"/>
      <c r="D17" s="22"/>
      <c r="E17" s="23"/>
      <c r="F17" s="24"/>
      <c r="G17" s="17" t="str">
        <f t="shared" si="0"/>
        <v/>
      </c>
      <c r="H17" s="42"/>
    </row>
    <row r="18" spans="2:8" ht="25.5">
      <c r="B18" s="92" t="s">
        <v>3329</v>
      </c>
      <c r="C18" s="14" t="s">
        <v>3330</v>
      </c>
      <c r="D18" s="22"/>
      <c r="E18" s="23"/>
      <c r="F18" s="40"/>
      <c r="G18" s="17" t="str">
        <f t="shared" si="0"/>
        <v/>
      </c>
      <c r="H18" s="41"/>
    </row>
    <row r="19" spans="2:8">
      <c r="B19" s="92"/>
      <c r="C19" s="14"/>
      <c r="D19" s="22"/>
      <c r="E19" s="23"/>
      <c r="F19" s="43"/>
      <c r="G19" s="17" t="str">
        <f t="shared" si="0"/>
        <v/>
      </c>
      <c r="H19" s="41"/>
    </row>
    <row r="20" spans="2:8" ht="14.25">
      <c r="B20" s="92" t="s">
        <v>3331</v>
      </c>
      <c r="C20" s="14" t="s">
        <v>3326</v>
      </c>
      <c r="D20" s="22" t="s">
        <v>381</v>
      </c>
      <c r="E20" s="23"/>
      <c r="F20" s="40"/>
      <c r="G20" s="17">
        <f t="shared" si="0"/>
        <v>0</v>
      </c>
      <c r="H20" s="44"/>
    </row>
    <row r="21" spans="2:8">
      <c r="B21" s="92"/>
      <c r="C21" s="14"/>
      <c r="D21" s="22"/>
      <c r="E21" s="23"/>
      <c r="F21" s="45"/>
      <c r="G21" s="17" t="str">
        <f t="shared" si="0"/>
        <v/>
      </c>
    </row>
    <row r="22" spans="2:8" ht="14.25">
      <c r="B22" s="92" t="s">
        <v>3332</v>
      </c>
      <c r="C22" s="14" t="s">
        <v>3328</v>
      </c>
      <c r="D22" s="22" t="s">
        <v>381</v>
      </c>
      <c r="E22" s="23"/>
      <c r="F22" s="45"/>
      <c r="G22" s="17">
        <f t="shared" si="0"/>
        <v>0</v>
      </c>
    </row>
    <row r="23" spans="2:8">
      <c r="B23" s="92"/>
      <c r="C23" s="14"/>
      <c r="D23" s="22"/>
      <c r="E23" s="23"/>
      <c r="F23" s="38"/>
      <c r="G23" s="17" t="str">
        <f t="shared" si="0"/>
        <v/>
      </c>
    </row>
    <row r="24" spans="2:8" ht="25.5">
      <c r="B24" s="92" t="s">
        <v>3333</v>
      </c>
      <c r="C24" s="14" t="s">
        <v>3334</v>
      </c>
      <c r="D24" s="22"/>
      <c r="E24" s="23"/>
      <c r="F24" s="45"/>
      <c r="G24" s="17" t="str">
        <f t="shared" si="0"/>
        <v/>
      </c>
    </row>
    <row r="25" spans="2:8">
      <c r="B25" s="92"/>
      <c r="C25" s="14"/>
      <c r="D25" s="22"/>
      <c r="E25" s="23"/>
      <c r="F25" s="43"/>
      <c r="G25" s="17" t="str">
        <f t="shared" si="0"/>
        <v/>
      </c>
    </row>
    <row r="26" spans="2:8">
      <c r="B26" s="92" t="s">
        <v>3335</v>
      </c>
      <c r="C26" s="14" t="s">
        <v>3326</v>
      </c>
      <c r="D26" s="22" t="s">
        <v>1068</v>
      </c>
      <c r="E26" s="23"/>
      <c r="F26" s="45"/>
      <c r="G26" s="17">
        <f t="shared" si="0"/>
        <v>0</v>
      </c>
    </row>
    <row r="27" spans="2:8">
      <c r="B27" s="92"/>
      <c r="C27" s="14"/>
      <c r="D27" s="22"/>
      <c r="E27" s="23"/>
      <c r="F27" s="38"/>
      <c r="G27" s="17" t="str">
        <f t="shared" si="0"/>
        <v/>
      </c>
      <c r="H27" s="42"/>
    </row>
    <row r="28" spans="2:8">
      <c r="B28" s="92" t="s">
        <v>3336</v>
      </c>
      <c r="C28" s="14" t="s">
        <v>3328</v>
      </c>
      <c r="D28" s="22" t="s">
        <v>1068</v>
      </c>
      <c r="E28" s="26"/>
      <c r="F28" s="27"/>
      <c r="G28" s="17">
        <f t="shared" si="0"/>
        <v>0</v>
      </c>
      <c r="H28" s="18"/>
    </row>
    <row r="29" spans="2:8" s="36" customFormat="1">
      <c r="B29" s="92"/>
      <c r="C29" s="14"/>
      <c r="D29" s="15"/>
      <c r="E29" s="26"/>
      <c r="F29" s="27"/>
      <c r="G29" s="17" t="str">
        <f t="shared" si="0"/>
        <v/>
      </c>
      <c r="H29" s="18"/>
    </row>
    <row r="30" spans="2:8" ht="38.25">
      <c r="B30" s="92" t="s">
        <v>3337</v>
      </c>
      <c r="C30" s="14" t="s">
        <v>3338</v>
      </c>
      <c r="D30" s="22"/>
      <c r="E30" s="23"/>
      <c r="F30" s="38"/>
      <c r="G30" s="17" t="str">
        <f t="shared" si="0"/>
        <v/>
      </c>
      <c r="H30" s="42"/>
    </row>
    <row r="31" spans="2:8">
      <c r="B31" s="92"/>
      <c r="C31" s="14"/>
      <c r="D31" s="22"/>
      <c r="E31" s="23"/>
      <c r="F31" s="38"/>
      <c r="G31" s="17" t="str">
        <f t="shared" si="0"/>
        <v/>
      </c>
      <c r="H31" s="42"/>
    </row>
    <row r="32" spans="2:8">
      <c r="B32" s="92" t="s">
        <v>3339</v>
      </c>
      <c r="C32" s="14" t="s">
        <v>3326</v>
      </c>
      <c r="D32" s="22" t="s">
        <v>1068</v>
      </c>
      <c r="E32" s="23"/>
      <c r="F32" s="47"/>
      <c r="G32" s="17">
        <f t="shared" si="0"/>
        <v>0</v>
      </c>
      <c r="H32" s="41"/>
    </row>
    <row r="33" spans="2:8">
      <c r="B33" s="92"/>
      <c r="C33" s="14"/>
      <c r="D33" s="22"/>
      <c r="E33" s="23"/>
      <c r="F33" s="47"/>
      <c r="G33" s="17" t="str">
        <f t="shared" si="0"/>
        <v/>
      </c>
      <c r="H33" s="41"/>
    </row>
    <row r="34" spans="2:8">
      <c r="B34" s="92" t="s">
        <v>3340</v>
      </c>
      <c r="C34" s="14" t="s">
        <v>3328</v>
      </c>
      <c r="D34" s="22" t="s">
        <v>1068</v>
      </c>
      <c r="E34" s="23"/>
      <c r="F34" s="43"/>
      <c r="G34" s="17">
        <f t="shared" si="0"/>
        <v>0</v>
      </c>
      <c r="H34" s="41"/>
    </row>
    <row r="35" spans="2:8">
      <c r="B35" s="92"/>
      <c r="C35" s="14"/>
      <c r="D35" s="22"/>
      <c r="E35" s="23"/>
      <c r="F35" s="43"/>
      <c r="G35" s="17" t="str">
        <f t="shared" si="0"/>
        <v/>
      </c>
      <c r="H35" s="41"/>
    </row>
    <row r="36" spans="2:8" ht="25.5">
      <c r="B36" s="92" t="s">
        <v>3341</v>
      </c>
      <c r="C36" s="14" t="s">
        <v>3342</v>
      </c>
      <c r="D36" s="22" t="s">
        <v>109</v>
      </c>
      <c r="E36" s="22"/>
      <c r="F36" s="40"/>
      <c r="G36" s="17">
        <f t="shared" si="0"/>
        <v>0</v>
      </c>
      <c r="H36" s="41"/>
    </row>
    <row r="37" spans="2:8">
      <c r="B37" s="92"/>
      <c r="C37" s="14"/>
      <c r="D37" s="22"/>
      <c r="E37" s="22"/>
      <c r="F37" s="40"/>
      <c r="G37" s="17" t="str">
        <f t="shared" si="0"/>
        <v/>
      </c>
      <c r="H37" s="41"/>
    </row>
    <row r="38" spans="2:8" ht="25.5">
      <c r="B38" s="92" t="s">
        <v>3343</v>
      </c>
      <c r="C38" s="14" t="s">
        <v>3344</v>
      </c>
      <c r="D38" s="22" t="s">
        <v>69</v>
      </c>
      <c r="E38" s="22"/>
      <c r="F38" s="38"/>
      <c r="G38" s="17">
        <f t="shared" si="0"/>
        <v>0</v>
      </c>
      <c r="H38" s="41"/>
    </row>
    <row r="39" spans="2:8">
      <c r="B39" s="166"/>
      <c r="C39" s="14"/>
      <c r="D39" s="22"/>
      <c r="E39" s="22"/>
      <c r="F39" s="38"/>
      <c r="G39" s="17" t="str">
        <f t="shared" si="0"/>
        <v/>
      </c>
      <c r="H39" s="41"/>
    </row>
    <row r="40" spans="2:8">
      <c r="B40" s="166"/>
      <c r="C40" s="14"/>
      <c r="D40" s="22"/>
      <c r="E40" s="22"/>
      <c r="F40" s="38"/>
      <c r="G40" s="17" t="str">
        <f t="shared" si="0"/>
        <v/>
      </c>
      <c r="H40" s="41"/>
    </row>
    <row r="41" spans="2:8">
      <c r="B41" s="167"/>
      <c r="C41" s="14"/>
      <c r="D41" s="22"/>
      <c r="E41" s="22"/>
      <c r="F41" s="38"/>
      <c r="G41" s="17" t="str">
        <f t="shared" ref="G41:G70" si="1">IF(D41="","",E41*F41)</f>
        <v/>
      </c>
      <c r="H41" s="41"/>
    </row>
    <row r="42" spans="2:8">
      <c r="B42" s="167"/>
      <c r="C42" s="14"/>
      <c r="D42" s="22"/>
      <c r="E42" s="22"/>
      <c r="F42" s="38"/>
      <c r="G42" s="17" t="str">
        <f t="shared" si="1"/>
        <v/>
      </c>
      <c r="H42" s="41"/>
    </row>
    <row r="43" spans="2:8">
      <c r="B43" s="166"/>
      <c r="C43" s="14"/>
      <c r="D43" s="22"/>
      <c r="E43" s="22"/>
      <c r="F43" s="38"/>
      <c r="G43" s="17" t="str">
        <f t="shared" si="1"/>
        <v/>
      </c>
      <c r="H43" s="41"/>
    </row>
    <row r="44" spans="2:8">
      <c r="B44" s="166"/>
      <c r="C44" s="14"/>
      <c r="D44" s="22"/>
      <c r="E44" s="22"/>
      <c r="F44" s="38"/>
      <c r="G44" s="17" t="str">
        <f t="shared" si="1"/>
        <v/>
      </c>
      <c r="H44" s="41"/>
    </row>
    <row r="45" spans="2:8">
      <c r="B45" s="166"/>
      <c r="C45" s="14"/>
      <c r="D45" s="22"/>
      <c r="E45" s="22"/>
      <c r="F45" s="38"/>
      <c r="G45" s="17" t="str">
        <f t="shared" si="1"/>
        <v/>
      </c>
      <c r="H45" s="41"/>
    </row>
    <row r="46" spans="2:8">
      <c r="B46" s="166"/>
      <c r="C46" s="14"/>
      <c r="D46" s="22"/>
      <c r="E46" s="22"/>
      <c r="F46" s="48"/>
      <c r="G46" s="17" t="str">
        <f t="shared" si="1"/>
        <v/>
      </c>
      <c r="H46" s="41"/>
    </row>
    <row r="47" spans="2:8">
      <c r="B47" s="166"/>
      <c r="C47" s="14"/>
      <c r="D47" s="22"/>
      <c r="E47" s="22"/>
      <c r="F47" s="48"/>
      <c r="G47" s="17" t="str">
        <f t="shared" si="1"/>
        <v/>
      </c>
      <c r="H47" s="41"/>
    </row>
    <row r="48" spans="2:8">
      <c r="B48" s="167"/>
      <c r="C48" s="14"/>
      <c r="D48" s="22"/>
      <c r="E48" s="22"/>
      <c r="F48" s="38"/>
      <c r="G48" s="17" t="str">
        <f t="shared" si="1"/>
        <v/>
      </c>
      <c r="H48" s="41"/>
    </row>
    <row r="49" spans="2:8">
      <c r="B49" s="166"/>
      <c r="C49" s="14"/>
      <c r="D49" s="22"/>
      <c r="E49" s="22"/>
      <c r="F49" s="38"/>
      <c r="G49" s="17" t="str">
        <f t="shared" si="1"/>
        <v/>
      </c>
      <c r="H49" s="41"/>
    </row>
    <row r="50" spans="2:8">
      <c r="B50" s="166"/>
      <c r="C50" s="14"/>
      <c r="D50" s="22"/>
      <c r="E50" s="22"/>
      <c r="F50" s="38"/>
      <c r="G50" s="17" t="str">
        <f t="shared" si="1"/>
        <v/>
      </c>
      <c r="H50" s="41"/>
    </row>
    <row r="51" spans="2:8">
      <c r="B51" s="166"/>
      <c r="C51" s="14"/>
      <c r="D51" s="22"/>
      <c r="E51" s="22"/>
      <c r="F51" s="38"/>
      <c r="G51" s="17" t="str">
        <f t="shared" si="1"/>
        <v/>
      </c>
      <c r="H51" s="41"/>
    </row>
    <row r="52" spans="2:8">
      <c r="B52" s="166"/>
      <c r="C52" s="14"/>
      <c r="D52" s="22"/>
      <c r="E52" s="22"/>
      <c r="F52" s="38"/>
      <c r="G52" s="17" t="str">
        <f t="shared" si="1"/>
        <v/>
      </c>
      <c r="H52" s="41"/>
    </row>
    <row r="53" spans="2:8">
      <c r="B53" s="166"/>
      <c r="C53" s="14"/>
      <c r="D53" s="22"/>
      <c r="E53" s="22"/>
      <c r="F53" s="38"/>
      <c r="G53" s="17" t="str">
        <f t="shared" si="1"/>
        <v/>
      </c>
      <c r="H53" s="41"/>
    </row>
    <row r="54" spans="2:8">
      <c r="B54" s="166"/>
      <c r="C54" s="14"/>
      <c r="D54" s="37"/>
      <c r="E54" s="37"/>
      <c r="F54" s="38"/>
      <c r="G54" s="17" t="str">
        <f t="shared" si="1"/>
        <v/>
      </c>
    </row>
    <row r="55" spans="2:8">
      <c r="B55" s="166"/>
      <c r="C55" s="14"/>
      <c r="D55" s="22"/>
      <c r="E55" s="22"/>
      <c r="F55" s="38"/>
      <c r="G55" s="17" t="str">
        <f t="shared" si="1"/>
        <v/>
      </c>
      <c r="H55" s="41"/>
    </row>
    <row r="56" spans="2:8">
      <c r="B56" s="167"/>
      <c r="C56" s="14"/>
      <c r="D56" s="37"/>
      <c r="E56" s="37"/>
      <c r="F56" s="38"/>
      <c r="G56" s="17" t="str">
        <f t="shared" si="1"/>
        <v/>
      </c>
      <c r="H56" s="49"/>
    </row>
    <row r="57" spans="2:8">
      <c r="B57" s="166"/>
      <c r="C57" s="14"/>
      <c r="D57" s="37"/>
      <c r="E57" s="37"/>
      <c r="F57" s="38"/>
      <c r="G57" s="17" t="str">
        <f t="shared" si="1"/>
        <v/>
      </c>
    </row>
    <row r="58" spans="2:8">
      <c r="B58" s="166"/>
      <c r="C58" s="14"/>
      <c r="D58" s="22"/>
      <c r="E58" s="22"/>
      <c r="F58" s="38"/>
      <c r="G58" s="17" t="str">
        <f t="shared" si="1"/>
        <v/>
      </c>
      <c r="H58" s="41"/>
    </row>
    <row r="59" spans="2:8">
      <c r="B59" s="166"/>
      <c r="C59" s="14"/>
      <c r="D59" s="22"/>
      <c r="E59" s="22"/>
      <c r="F59" s="38"/>
      <c r="G59" s="17" t="str">
        <f t="shared" si="1"/>
        <v/>
      </c>
      <c r="H59" s="41"/>
    </row>
    <row r="60" spans="2:8">
      <c r="B60" s="166"/>
      <c r="C60" s="14"/>
      <c r="D60" s="22"/>
      <c r="E60" s="22"/>
      <c r="F60" s="38"/>
      <c r="G60" s="17" t="str">
        <f t="shared" si="1"/>
        <v/>
      </c>
      <c r="H60" s="41"/>
    </row>
    <row r="61" spans="2:8">
      <c r="B61" s="166"/>
      <c r="C61" s="14"/>
      <c r="D61" s="22"/>
      <c r="E61" s="22"/>
      <c r="F61" s="38"/>
      <c r="G61" s="17" t="str">
        <f t="shared" si="1"/>
        <v/>
      </c>
      <c r="H61" s="41"/>
    </row>
    <row r="62" spans="2:8">
      <c r="B62" s="167"/>
      <c r="C62" s="14"/>
      <c r="D62" s="22"/>
      <c r="E62" s="22"/>
      <c r="F62" s="38"/>
      <c r="G62" s="17" t="str">
        <f t="shared" si="1"/>
        <v/>
      </c>
      <c r="H62" s="41"/>
    </row>
    <row r="63" spans="2:8">
      <c r="B63" s="166"/>
      <c r="C63" s="14"/>
      <c r="D63" s="22"/>
      <c r="E63" s="22"/>
      <c r="F63" s="38"/>
      <c r="G63" s="17" t="str">
        <f t="shared" si="1"/>
        <v/>
      </c>
      <c r="H63" s="41"/>
    </row>
    <row r="64" spans="2:8">
      <c r="B64" s="166"/>
      <c r="C64" s="14"/>
      <c r="D64" s="22"/>
      <c r="E64" s="22"/>
      <c r="F64" s="38"/>
      <c r="G64" s="17" t="str">
        <f t="shared" si="1"/>
        <v/>
      </c>
      <c r="H64" s="41"/>
    </row>
    <row r="65" spans="2:8">
      <c r="B65" s="166"/>
      <c r="C65" s="14"/>
      <c r="D65" s="22"/>
      <c r="E65" s="22"/>
      <c r="F65" s="38"/>
      <c r="G65" s="17" t="str">
        <f t="shared" si="1"/>
        <v/>
      </c>
      <c r="H65" s="41"/>
    </row>
    <row r="66" spans="2:8">
      <c r="B66" s="167"/>
      <c r="C66" s="14"/>
      <c r="D66" s="22"/>
      <c r="E66" s="22"/>
      <c r="F66" s="38"/>
      <c r="G66" s="17" t="str">
        <f t="shared" si="1"/>
        <v/>
      </c>
      <c r="H66" s="41"/>
    </row>
    <row r="67" spans="2:8">
      <c r="B67" s="166"/>
      <c r="C67" s="14"/>
      <c r="D67" s="22"/>
      <c r="E67" s="22"/>
      <c r="F67" s="38"/>
      <c r="G67" s="17" t="str">
        <f t="shared" si="1"/>
        <v/>
      </c>
      <c r="H67" s="41"/>
    </row>
    <row r="68" spans="2:8">
      <c r="B68" s="167"/>
      <c r="C68" s="14"/>
      <c r="D68" s="22"/>
      <c r="E68" s="22"/>
      <c r="F68" s="38"/>
      <c r="G68" s="17" t="str">
        <f t="shared" si="1"/>
        <v/>
      </c>
      <c r="H68" s="41"/>
    </row>
    <row r="69" spans="2:8">
      <c r="B69" s="166"/>
      <c r="C69" s="14"/>
      <c r="D69" s="22"/>
      <c r="E69" s="22"/>
      <c r="F69" s="38"/>
      <c r="G69" s="17" t="str">
        <f t="shared" si="1"/>
        <v/>
      </c>
      <c r="H69" s="41"/>
    </row>
    <row r="70" spans="2:8">
      <c r="B70" s="166"/>
      <c r="C70" s="14"/>
      <c r="D70" s="22"/>
      <c r="E70" s="22"/>
      <c r="F70" s="38"/>
      <c r="G70" s="17" t="str">
        <f t="shared" si="1"/>
        <v/>
      </c>
      <c r="H70" s="41"/>
    </row>
    <row r="71" spans="2:8" s="28" customFormat="1" ht="24.95" customHeight="1">
      <c r="B71" s="90" t="str">
        <f>$B$10</f>
        <v>C14.3</v>
      </c>
      <c r="C71" s="30" t="s">
        <v>94</v>
      </c>
      <c r="D71" s="31"/>
      <c r="E71" s="32"/>
      <c r="F71" s="31"/>
      <c r="G71" s="33">
        <f>SUM(G9:G70)</f>
        <v>0</v>
      </c>
      <c r="H71"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3">
    <tabColor rgb="FFFF0000"/>
  </sheetPr>
  <dimension ref="B1:H74"/>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C14.4</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3345</v>
      </c>
      <c r="C10" s="20" t="s">
        <v>3346</v>
      </c>
      <c r="D10" s="22"/>
      <c r="E10" s="22"/>
      <c r="F10" s="40"/>
      <c r="G10" s="17" t="str">
        <f t="shared" si="0"/>
        <v/>
      </c>
      <c r="H10" s="41"/>
    </row>
    <row r="11" spans="2:8">
      <c r="B11" s="50"/>
      <c r="C11" s="14"/>
      <c r="D11" s="22"/>
      <c r="E11" s="22"/>
      <c r="F11" s="40"/>
      <c r="G11" s="17" t="str">
        <f t="shared" si="0"/>
        <v/>
      </c>
      <c r="H11" s="41"/>
    </row>
    <row r="12" spans="2:8" ht="25.5">
      <c r="B12" s="50" t="s">
        <v>3347</v>
      </c>
      <c r="C12" s="14" t="s">
        <v>3348</v>
      </c>
      <c r="D12" s="15" t="s">
        <v>1118</v>
      </c>
      <c r="E12" s="22"/>
      <c r="F12" s="40"/>
      <c r="G12" s="17">
        <f t="shared" si="0"/>
        <v>0</v>
      </c>
      <c r="H12" s="41"/>
    </row>
    <row r="13" spans="2:8">
      <c r="B13" s="50"/>
      <c r="C13" s="14"/>
      <c r="D13" s="22"/>
      <c r="E13" s="22"/>
      <c r="F13" s="40"/>
      <c r="G13" s="17" t="str">
        <f t="shared" si="0"/>
        <v/>
      </c>
      <c r="H13" s="41"/>
    </row>
    <row r="14" spans="2:8">
      <c r="B14" s="50" t="s">
        <v>3349</v>
      </c>
      <c r="C14" s="14" t="s">
        <v>3350</v>
      </c>
      <c r="D14" s="15" t="s">
        <v>1118</v>
      </c>
      <c r="E14" s="23"/>
      <c r="F14" s="24"/>
      <c r="G14" s="17">
        <f t="shared" si="0"/>
        <v>0</v>
      </c>
      <c r="H14" s="42"/>
    </row>
    <row r="15" spans="2:8">
      <c r="B15" s="50"/>
      <c r="C15" s="14"/>
      <c r="D15" s="22"/>
      <c r="E15" s="23"/>
      <c r="F15" s="24"/>
      <c r="G15" s="17" t="str">
        <f t="shared" si="0"/>
        <v/>
      </c>
      <c r="H15" s="42"/>
    </row>
    <row r="16" spans="2:8" ht="38.25">
      <c r="B16" s="50" t="s">
        <v>3351</v>
      </c>
      <c r="C16" s="14" t="s">
        <v>3352</v>
      </c>
      <c r="D16" s="22"/>
      <c r="E16" s="23"/>
      <c r="F16" s="24"/>
      <c r="G16" s="17" t="str">
        <f t="shared" si="0"/>
        <v/>
      </c>
      <c r="H16" s="42"/>
    </row>
    <row r="17" spans="2:8">
      <c r="B17" s="50"/>
      <c r="C17" s="14"/>
      <c r="D17" s="22"/>
      <c r="E17" s="23"/>
      <c r="F17" s="24"/>
      <c r="G17" s="17" t="str">
        <f t="shared" si="0"/>
        <v/>
      </c>
      <c r="H17" s="42"/>
    </row>
    <row r="18" spans="2:8">
      <c r="B18" s="50" t="s">
        <v>3353</v>
      </c>
      <c r="C18" s="14" t="s">
        <v>3354</v>
      </c>
      <c r="D18" s="22"/>
      <c r="E18" s="23"/>
      <c r="F18" s="40"/>
      <c r="G18" s="17" t="str">
        <f t="shared" si="0"/>
        <v/>
      </c>
      <c r="H18" s="41"/>
    </row>
    <row r="19" spans="2:8">
      <c r="B19" s="50"/>
      <c r="C19" s="14"/>
      <c r="D19" s="22"/>
      <c r="E19" s="23"/>
      <c r="F19" s="43"/>
      <c r="G19" s="17" t="str">
        <f t="shared" si="0"/>
        <v/>
      </c>
      <c r="H19" s="41"/>
    </row>
    <row r="20" spans="2:8">
      <c r="B20" s="50" t="s">
        <v>311</v>
      </c>
      <c r="C20" s="14" t="s">
        <v>3355</v>
      </c>
      <c r="D20" s="15" t="s">
        <v>1118</v>
      </c>
      <c r="E20" s="23"/>
      <c r="F20" s="40"/>
      <c r="G20" s="17">
        <f t="shared" si="0"/>
        <v>0</v>
      </c>
      <c r="H20" s="44"/>
    </row>
    <row r="21" spans="2:8">
      <c r="B21" s="50"/>
      <c r="C21" s="14"/>
      <c r="D21" s="22"/>
      <c r="E21" s="23"/>
      <c r="F21" s="45"/>
      <c r="G21" s="17" t="str">
        <f t="shared" si="0"/>
        <v/>
      </c>
    </row>
    <row r="22" spans="2:8">
      <c r="B22" s="50" t="s">
        <v>313</v>
      </c>
      <c r="C22" s="14" t="s">
        <v>3356</v>
      </c>
      <c r="D22" s="15" t="s">
        <v>1118</v>
      </c>
      <c r="E22" s="23"/>
      <c r="F22" s="45"/>
      <c r="G22" s="17">
        <f t="shared" si="0"/>
        <v>0</v>
      </c>
    </row>
    <row r="23" spans="2:8">
      <c r="B23" s="50"/>
      <c r="C23" s="14"/>
      <c r="D23" s="22"/>
      <c r="E23" s="23"/>
      <c r="F23" s="38"/>
      <c r="G23" s="17" t="str">
        <f t="shared" si="0"/>
        <v/>
      </c>
    </row>
    <row r="24" spans="2:8">
      <c r="B24" s="50" t="s">
        <v>3357</v>
      </c>
      <c r="C24" s="14" t="s">
        <v>3358</v>
      </c>
      <c r="D24" s="22"/>
      <c r="E24" s="23"/>
      <c r="F24" s="45"/>
      <c r="G24" s="17" t="str">
        <f t="shared" si="0"/>
        <v/>
      </c>
    </row>
    <row r="25" spans="2:8">
      <c r="B25" s="50"/>
      <c r="C25" s="14"/>
      <c r="D25" s="22"/>
      <c r="E25" s="23"/>
      <c r="F25" s="43"/>
      <c r="G25" s="17" t="str">
        <f t="shared" si="0"/>
        <v/>
      </c>
    </row>
    <row r="26" spans="2:8">
      <c r="B26" s="50" t="s">
        <v>311</v>
      </c>
      <c r="C26" s="14" t="s">
        <v>3355</v>
      </c>
      <c r="D26" s="15" t="s">
        <v>1118</v>
      </c>
      <c r="E26" s="23"/>
      <c r="F26" s="45"/>
      <c r="G26" s="17">
        <f t="shared" si="0"/>
        <v>0</v>
      </c>
    </row>
    <row r="27" spans="2:8">
      <c r="B27" s="50"/>
      <c r="C27" s="14"/>
      <c r="D27" s="22"/>
      <c r="E27" s="23"/>
      <c r="F27" s="38"/>
      <c r="G27" s="17" t="str">
        <f t="shared" si="0"/>
        <v/>
      </c>
      <c r="H27" s="42"/>
    </row>
    <row r="28" spans="2:8">
      <c r="B28" s="50" t="s">
        <v>313</v>
      </c>
      <c r="C28" s="14" t="s">
        <v>3356</v>
      </c>
      <c r="D28" s="15" t="s">
        <v>1118</v>
      </c>
      <c r="E28" s="26"/>
      <c r="F28" s="27"/>
      <c r="G28" s="17">
        <f t="shared" si="0"/>
        <v>0</v>
      </c>
      <c r="H28" s="18"/>
    </row>
    <row r="29" spans="2:8" s="36" customFormat="1">
      <c r="B29" s="50"/>
      <c r="C29" s="14"/>
      <c r="D29" s="15"/>
      <c r="E29" s="26"/>
      <c r="F29" s="27"/>
      <c r="G29" s="17" t="str">
        <f t="shared" si="0"/>
        <v/>
      </c>
      <c r="H29" s="18"/>
    </row>
    <row r="30" spans="2:8">
      <c r="B30" s="50" t="s">
        <v>3359</v>
      </c>
      <c r="C30" s="14" t="s">
        <v>3360</v>
      </c>
      <c r="D30" s="22"/>
      <c r="E30" s="23"/>
      <c r="F30" s="38"/>
      <c r="G30" s="17" t="str">
        <f t="shared" si="0"/>
        <v/>
      </c>
      <c r="H30" s="42"/>
    </row>
    <row r="31" spans="2:8">
      <c r="B31" s="50"/>
      <c r="C31" s="14"/>
      <c r="D31" s="22"/>
      <c r="E31" s="23"/>
      <c r="F31" s="38"/>
      <c r="G31" s="17" t="str">
        <f t="shared" si="0"/>
        <v/>
      </c>
      <c r="H31" s="42"/>
    </row>
    <row r="32" spans="2:8">
      <c r="B32" s="50" t="s">
        <v>311</v>
      </c>
      <c r="C32" s="14" t="s">
        <v>3355</v>
      </c>
      <c r="D32" s="15" t="s">
        <v>1118</v>
      </c>
      <c r="E32" s="23"/>
      <c r="F32" s="47"/>
      <c r="G32" s="17">
        <f t="shared" si="0"/>
        <v>0</v>
      </c>
      <c r="H32" s="41"/>
    </row>
    <row r="33" spans="2:8">
      <c r="B33" s="50"/>
      <c r="C33" s="14"/>
      <c r="D33" s="22"/>
      <c r="E33" s="23"/>
      <c r="F33" s="47"/>
      <c r="G33" s="17" t="str">
        <f t="shared" si="0"/>
        <v/>
      </c>
      <c r="H33" s="41"/>
    </row>
    <row r="34" spans="2:8">
      <c r="B34" s="50" t="s">
        <v>313</v>
      </c>
      <c r="C34" s="14" t="s">
        <v>3356</v>
      </c>
      <c r="D34" s="15" t="s">
        <v>1118</v>
      </c>
      <c r="E34" s="23"/>
      <c r="F34" s="43"/>
      <c r="G34" s="17">
        <f t="shared" si="0"/>
        <v>0</v>
      </c>
      <c r="H34" s="41"/>
    </row>
    <row r="35" spans="2:8">
      <c r="B35" s="50"/>
      <c r="C35" s="14"/>
      <c r="D35" s="22"/>
      <c r="E35" s="23"/>
      <c r="F35" s="43"/>
      <c r="G35" s="17" t="str">
        <f t="shared" si="0"/>
        <v/>
      </c>
      <c r="H35" s="41"/>
    </row>
    <row r="36" spans="2:8">
      <c r="B36" s="50" t="s">
        <v>3361</v>
      </c>
      <c r="C36" s="14" t="s">
        <v>3362</v>
      </c>
      <c r="D36" s="22"/>
      <c r="E36" s="22"/>
      <c r="F36" s="40"/>
      <c r="G36" s="17" t="str">
        <f t="shared" si="0"/>
        <v/>
      </c>
      <c r="H36" s="41"/>
    </row>
    <row r="37" spans="2:8">
      <c r="B37" s="50"/>
      <c r="C37" s="14"/>
      <c r="D37" s="22"/>
      <c r="E37" s="22"/>
      <c r="F37" s="40"/>
      <c r="G37" s="17" t="str">
        <f t="shared" si="0"/>
        <v/>
      </c>
      <c r="H37" s="41"/>
    </row>
    <row r="38" spans="2:8">
      <c r="B38" s="50" t="s">
        <v>311</v>
      </c>
      <c r="C38" s="14" t="s">
        <v>3355</v>
      </c>
      <c r="D38" s="15" t="s">
        <v>1118</v>
      </c>
      <c r="E38" s="22"/>
      <c r="F38" s="38"/>
      <c r="G38" s="17">
        <f t="shared" si="0"/>
        <v>0</v>
      </c>
      <c r="H38" s="41"/>
    </row>
    <row r="39" spans="2:8">
      <c r="B39" s="50"/>
      <c r="C39" s="14"/>
      <c r="D39" s="22"/>
      <c r="E39" s="22"/>
      <c r="F39" s="38"/>
      <c r="G39" s="17" t="str">
        <f t="shared" si="0"/>
        <v/>
      </c>
      <c r="H39" s="41"/>
    </row>
    <row r="40" spans="2:8">
      <c r="B40" s="50" t="s">
        <v>313</v>
      </c>
      <c r="C40" s="14" t="s">
        <v>3356</v>
      </c>
      <c r="D40" s="15" t="s">
        <v>1118</v>
      </c>
      <c r="E40" s="22"/>
      <c r="F40" s="38"/>
      <c r="G40" s="17">
        <f t="shared" si="0"/>
        <v>0</v>
      </c>
      <c r="H40" s="41"/>
    </row>
    <row r="41" spans="2:8">
      <c r="B41" s="50"/>
      <c r="C41" s="14"/>
      <c r="D41" s="22"/>
      <c r="E41" s="22"/>
      <c r="F41" s="38"/>
      <c r="G41" s="17" t="str">
        <f t="shared" ref="G41:G72" si="1">IF(D41="","",E41*F41)</f>
        <v/>
      </c>
      <c r="H41" s="41"/>
    </row>
    <row r="42" spans="2:8">
      <c r="B42" s="50" t="s">
        <v>3363</v>
      </c>
      <c r="C42" s="14" t="s">
        <v>3364</v>
      </c>
      <c r="D42" s="22"/>
      <c r="E42" s="22"/>
      <c r="F42" s="38"/>
      <c r="G42" s="17" t="str">
        <f t="shared" si="1"/>
        <v/>
      </c>
      <c r="H42" s="41"/>
    </row>
    <row r="43" spans="2:8">
      <c r="B43" s="50"/>
      <c r="C43" s="14"/>
      <c r="D43" s="22"/>
      <c r="E43" s="22"/>
      <c r="F43" s="38"/>
      <c r="G43" s="17" t="str">
        <f t="shared" si="1"/>
        <v/>
      </c>
      <c r="H43" s="41"/>
    </row>
    <row r="44" spans="2:8" ht="25.5">
      <c r="B44" s="50" t="s">
        <v>3365</v>
      </c>
      <c r="C44" s="14" t="s">
        <v>3366</v>
      </c>
      <c r="D44" s="22" t="s">
        <v>93</v>
      </c>
      <c r="E44" s="22"/>
      <c r="F44" s="38"/>
      <c r="G44" s="17">
        <f t="shared" si="1"/>
        <v>0</v>
      </c>
      <c r="H44" s="41"/>
    </row>
    <row r="45" spans="2:8">
      <c r="B45" s="50"/>
      <c r="C45" s="14"/>
      <c r="D45" s="22"/>
      <c r="E45" s="22"/>
      <c r="F45" s="38"/>
      <c r="G45" s="17" t="str">
        <f t="shared" si="1"/>
        <v/>
      </c>
      <c r="H45" s="41"/>
    </row>
    <row r="46" spans="2:8" ht="14.25">
      <c r="B46" s="50" t="s">
        <v>3367</v>
      </c>
      <c r="C46" s="14" t="s">
        <v>3368</v>
      </c>
      <c r="D46" s="22" t="s">
        <v>93</v>
      </c>
      <c r="E46" s="22"/>
      <c r="F46" s="48"/>
      <c r="G46" s="17">
        <f t="shared" si="1"/>
        <v>0</v>
      </c>
      <c r="H46" s="41"/>
    </row>
    <row r="47" spans="2:8">
      <c r="B47" s="50"/>
      <c r="C47" s="14"/>
      <c r="D47" s="22"/>
      <c r="E47" s="22"/>
      <c r="F47" s="48"/>
      <c r="G47" s="17" t="str">
        <f t="shared" si="1"/>
        <v/>
      </c>
      <c r="H47" s="41"/>
    </row>
    <row r="48" spans="2:8" ht="14.25">
      <c r="B48" s="50" t="s">
        <v>3369</v>
      </c>
      <c r="C48" s="14" t="s">
        <v>3370</v>
      </c>
      <c r="D48" s="22" t="s">
        <v>93</v>
      </c>
      <c r="E48" s="22"/>
      <c r="F48" s="38"/>
      <c r="G48" s="17">
        <f t="shared" si="1"/>
        <v>0</v>
      </c>
      <c r="H48" s="41"/>
    </row>
    <row r="49" spans="2:8">
      <c r="B49" s="50"/>
      <c r="C49" s="14"/>
      <c r="D49" s="22"/>
      <c r="E49" s="22"/>
      <c r="F49" s="38"/>
      <c r="G49" s="17" t="str">
        <f t="shared" si="1"/>
        <v/>
      </c>
      <c r="H49" s="41"/>
    </row>
    <row r="50" spans="2:8">
      <c r="B50" s="50"/>
      <c r="C50" s="14"/>
      <c r="D50" s="22"/>
      <c r="E50" s="22"/>
      <c r="F50" s="38"/>
      <c r="G50" s="17" t="str">
        <f t="shared" si="1"/>
        <v/>
      </c>
      <c r="H50" s="41"/>
    </row>
    <row r="51" spans="2:8">
      <c r="B51" s="50"/>
      <c r="C51" s="14"/>
      <c r="D51" s="22"/>
      <c r="E51" s="22"/>
      <c r="F51" s="3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37"/>
      <c r="E54" s="37"/>
      <c r="F54" s="38"/>
      <c r="G54" s="17" t="str">
        <f t="shared" si="1"/>
        <v/>
      </c>
    </row>
    <row r="55" spans="2:8">
      <c r="B55" s="50"/>
      <c r="C55" s="14"/>
      <c r="D55" s="22"/>
      <c r="E55" s="22"/>
      <c r="F55" s="38"/>
      <c r="G55" s="17" t="str">
        <f t="shared" si="1"/>
        <v/>
      </c>
      <c r="H55" s="41"/>
    </row>
    <row r="56" spans="2:8">
      <c r="B56" s="50"/>
      <c r="C56" s="14"/>
      <c r="D56" s="37"/>
      <c r="E56" s="37"/>
      <c r="F56" s="38"/>
      <c r="G56" s="17" t="str">
        <f t="shared" si="1"/>
        <v/>
      </c>
      <c r="H56" s="49"/>
    </row>
    <row r="57" spans="2:8">
      <c r="B57" s="50"/>
      <c r="C57" s="14"/>
      <c r="D57" s="37"/>
      <c r="E57" s="37"/>
      <c r="F57" s="38"/>
      <c r="G57" s="17" t="str">
        <f t="shared" si="1"/>
        <v/>
      </c>
    </row>
    <row r="58" spans="2:8">
      <c r="B58" s="50"/>
      <c r="C58" s="14"/>
      <c r="D58" s="22"/>
      <c r="E58" s="22"/>
      <c r="F58" s="38"/>
      <c r="G58" s="17" t="str">
        <f t="shared" si="1"/>
        <v/>
      </c>
      <c r="H58" s="41"/>
    </row>
    <row r="59" spans="2:8">
      <c r="B59" s="50"/>
      <c r="C59" s="14"/>
      <c r="D59" s="22"/>
      <c r="E59" s="22"/>
      <c r="F59" s="38"/>
      <c r="G59" s="17" t="str">
        <f t="shared" si="1"/>
        <v/>
      </c>
      <c r="H59" s="41"/>
    </row>
    <row r="60" spans="2:8">
      <c r="B60" s="50"/>
      <c r="C60" s="14"/>
      <c r="D60" s="22"/>
      <c r="E60" s="22"/>
      <c r="F60" s="38"/>
      <c r="G60" s="17" t="str">
        <f t="shared" si="1"/>
        <v/>
      </c>
      <c r="H60" s="41"/>
    </row>
    <row r="61" spans="2:8">
      <c r="B61" s="50"/>
      <c r="C61" s="14"/>
      <c r="D61" s="22"/>
      <c r="E61" s="22"/>
      <c r="F61" s="38"/>
      <c r="G61" s="17" t="str">
        <f t="shared" si="1"/>
        <v/>
      </c>
      <c r="H61" s="41"/>
    </row>
    <row r="62" spans="2:8">
      <c r="B62" s="50"/>
      <c r="C62" s="14"/>
      <c r="D62" s="22"/>
      <c r="E62" s="22"/>
      <c r="F62" s="38"/>
      <c r="G62" s="17" t="str">
        <f t="shared" si="1"/>
        <v/>
      </c>
      <c r="H62" s="41"/>
    </row>
    <row r="63" spans="2:8">
      <c r="B63" s="50"/>
      <c r="C63" s="14"/>
      <c r="D63" s="22"/>
      <c r="E63" s="22"/>
      <c r="F63" s="38"/>
      <c r="G63" s="17" t="str">
        <f t="shared" si="1"/>
        <v/>
      </c>
      <c r="H63" s="41"/>
    </row>
    <row r="64" spans="2:8">
      <c r="B64" s="50"/>
      <c r="C64" s="14"/>
      <c r="D64" s="22"/>
      <c r="E64" s="22"/>
      <c r="F64" s="38"/>
      <c r="G64" s="17" t="str">
        <f t="shared" si="1"/>
        <v/>
      </c>
      <c r="H64" s="41"/>
    </row>
    <row r="65" spans="2:8">
      <c r="B65" s="50"/>
      <c r="C65" s="14"/>
      <c r="D65" s="22"/>
      <c r="E65" s="22"/>
      <c r="F65" s="38"/>
      <c r="G65" s="17" t="str">
        <f t="shared" si="1"/>
        <v/>
      </c>
      <c r="H65" s="41"/>
    </row>
    <row r="66" spans="2:8">
      <c r="B66" s="50"/>
      <c r="C66" s="14"/>
      <c r="D66" s="22"/>
      <c r="E66" s="22"/>
      <c r="F66" s="38"/>
      <c r="G66" s="17" t="str">
        <f t="shared" si="1"/>
        <v/>
      </c>
      <c r="H66" s="41"/>
    </row>
    <row r="67" spans="2:8">
      <c r="B67" s="50"/>
      <c r="C67" s="14"/>
      <c r="D67" s="22"/>
      <c r="E67" s="22"/>
      <c r="F67" s="38"/>
      <c r="G67" s="17" t="str">
        <f t="shared" si="1"/>
        <v/>
      </c>
      <c r="H67" s="41"/>
    </row>
    <row r="68" spans="2:8">
      <c r="B68" s="50"/>
      <c r="C68" s="14"/>
      <c r="D68" s="22"/>
      <c r="E68" s="22"/>
      <c r="F68" s="38"/>
      <c r="G68" s="17" t="str">
        <f t="shared" si="1"/>
        <v/>
      </c>
      <c r="H68" s="41"/>
    </row>
    <row r="69" spans="2:8">
      <c r="B69" s="50"/>
      <c r="C69" s="14"/>
      <c r="D69" s="22"/>
      <c r="E69" s="22"/>
      <c r="F69" s="38"/>
      <c r="G69" s="17" t="str">
        <f t="shared" si="1"/>
        <v/>
      </c>
      <c r="H69" s="41"/>
    </row>
    <row r="70" spans="2:8">
      <c r="B70" s="50"/>
      <c r="C70" s="14"/>
      <c r="D70" s="22"/>
      <c r="E70" s="22"/>
      <c r="F70" s="38"/>
      <c r="G70" s="17" t="str">
        <f t="shared" si="1"/>
        <v/>
      </c>
      <c r="H70" s="41"/>
    </row>
    <row r="71" spans="2:8">
      <c r="B71" s="50"/>
      <c r="C71" s="14"/>
      <c r="D71" s="22"/>
      <c r="E71" s="22"/>
      <c r="F71" s="38"/>
      <c r="G71" s="17" t="str">
        <f t="shared" si="1"/>
        <v/>
      </c>
      <c r="H71" s="41"/>
    </row>
    <row r="72" spans="2:8">
      <c r="B72" s="50"/>
      <c r="C72" s="14"/>
      <c r="D72" s="22"/>
      <c r="E72" s="22"/>
      <c r="F72" s="38"/>
      <c r="G72" s="17" t="str">
        <f t="shared" si="1"/>
        <v/>
      </c>
      <c r="H72" s="41"/>
    </row>
    <row r="73" spans="2:8">
      <c r="B73" s="50"/>
      <c r="C73" s="14"/>
      <c r="D73" s="22"/>
      <c r="E73" s="22"/>
      <c r="F73" s="38"/>
      <c r="G73" s="17" t="str">
        <f>IF(D73="","",E73*F73)</f>
        <v/>
      </c>
      <c r="H73" s="41"/>
    </row>
    <row r="74" spans="2:8" s="28" customFormat="1" ht="24.95" customHeight="1">
      <c r="B74" s="90" t="str">
        <f>$B$10</f>
        <v>C14.4</v>
      </c>
      <c r="C74" s="30" t="s">
        <v>94</v>
      </c>
      <c r="D74" s="31"/>
      <c r="E74" s="32"/>
      <c r="F74" s="31"/>
      <c r="G74" s="33">
        <f>SUM(G9:G73)</f>
        <v>0</v>
      </c>
      <c r="H74"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4">
    <tabColor rgb="FFFF0000"/>
  </sheetPr>
  <dimension ref="B1:H71"/>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C14.5</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3371</v>
      </c>
      <c r="C10" s="20" t="s">
        <v>3372</v>
      </c>
      <c r="D10" s="22"/>
      <c r="E10" s="22"/>
      <c r="F10" s="40"/>
      <c r="G10" s="17" t="str">
        <f t="shared" si="0"/>
        <v/>
      </c>
      <c r="H10" s="41"/>
    </row>
    <row r="11" spans="2:8">
      <c r="B11" s="50"/>
      <c r="C11" s="14"/>
      <c r="D11" s="22"/>
      <c r="E11" s="22"/>
      <c r="F11" s="40"/>
      <c r="G11" s="17" t="str">
        <f t="shared" si="0"/>
        <v/>
      </c>
      <c r="H11" s="41"/>
    </row>
    <row r="12" spans="2:8">
      <c r="B12" s="50" t="s">
        <v>3373</v>
      </c>
      <c r="C12" s="14" t="s">
        <v>3374</v>
      </c>
      <c r="D12" s="22"/>
      <c r="E12" s="22"/>
      <c r="F12" s="40"/>
      <c r="G12" s="17" t="str">
        <f t="shared" si="0"/>
        <v/>
      </c>
      <c r="H12" s="41"/>
    </row>
    <row r="13" spans="2:8">
      <c r="B13" s="50"/>
      <c r="C13" s="14"/>
      <c r="D13" s="22"/>
      <c r="E13" s="22"/>
      <c r="F13" s="40"/>
      <c r="G13" s="17" t="str">
        <f t="shared" si="0"/>
        <v/>
      </c>
      <c r="H13" s="41"/>
    </row>
    <row r="14" spans="2:8" ht="38.25">
      <c r="B14" s="50" t="s">
        <v>3375</v>
      </c>
      <c r="C14" s="14" t="s">
        <v>3376</v>
      </c>
      <c r="D14" s="22" t="s">
        <v>109</v>
      </c>
      <c r="E14" s="23"/>
      <c r="F14" s="24"/>
      <c r="G14" s="17">
        <f t="shared" si="0"/>
        <v>0</v>
      </c>
      <c r="H14" s="42"/>
    </row>
    <row r="15" spans="2:8">
      <c r="B15" s="50"/>
      <c r="C15" s="14"/>
      <c r="D15" s="22"/>
      <c r="E15" s="23"/>
      <c r="F15" s="24"/>
      <c r="G15" s="17" t="str">
        <f t="shared" si="0"/>
        <v/>
      </c>
      <c r="H15" s="42"/>
    </row>
    <row r="16" spans="2:8" ht="25.5">
      <c r="B16" s="50" t="s">
        <v>3377</v>
      </c>
      <c r="C16" s="14" t="s">
        <v>3378</v>
      </c>
      <c r="D16" s="22" t="s">
        <v>109</v>
      </c>
      <c r="E16" s="23"/>
      <c r="F16" s="24"/>
      <c r="G16" s="17">
        <f t="shared" si="0"/>
        <v>0</v>
      </c>
      <c r="H16" s="42"/>
    </row>
    <row r="17" spans="2:8">
      <c r="B17" s="50"/>
      <c r="C17" s="14"/>
      <c r="D17" s="22"/>
      <c r="E17" s="23"/>
      <c r="F17" s="24"/>
      <c r="G17" s="17" t="str">
        <f t="shared" si="0"/>
        <v/>
      </c>
      <c r="H17" s="42"/>
    </row>
    <row r="18" spans="2:8" ht="25.5">
      <c r="B18" s="50" t="s">
        <v>3379</v>
      </c>
      <c r="C18" s="14" t="s">
        <v>3380</v>
      </c>
      <c r="D18" s="22" t="s">
        <v>109</v>
      </c>
      <c r="E18" s="23"/>
      <c r="F18" s="40"/>
      <c r="G18" s="17">
        <f t="shared" si="0"/>
        <v>0</v>
      </c>
      <c r="H18" s="41"/>
    </row>
    <row r="19" spans="2:8">
      <c r="B19" s="50"/>
      <c r="C19" s="14"/>
      <c r="D19" s="22"/>
      <c r="E19" s="23"/>
      <c r="F19" s="43"/>
      <c r="G19" s="17" t="str">
        <f t="shared" si="0"/>
        <v/>
      </c>
      <c r="H19" s="41"/>
    </row>
    <row r="20" spans="2:8">
      <c r="B20" s="50" t="s">
        <v>3381</v>
      </c>
      <c r="C20" s="14" t="s">
        <v>3382</v>
      </c>
      <c r="D20" s="22"/>
      <c r="E20" s="23"/>
      <c r="F20" s="40"/>
      <c r="G20" s="17" t="str">
        <f t="shared" si="0"/>
        <v/>
      </c>
      <c r="H20" s="44"/>
    </row>
    <row r="21" spans="2:8">
      <c r="B21" s="50"/>
      <c r="C21" s="14"/>
      <c r="D21" s="22"/>
      <c r="E21" s="23"/>
      <c r="F21" s="45"/>
      <c r="G21" s="17" t="str">
        <f t="shared" si="0"/>
        <v/>
      </c>
    </row>
    <row r="22" spans="2:8" ht="25.5">
      <c r="B22" s="50" t="s">
        <v>3383</v>
      </c>
      <c r="C22" s="14" t="s">
        <v>3384</v>
      </c>
      <c r="D22" s="15" t="s">
        <v>1118</v>
      </c>
      <c r="E22" s="23"/>
      <c r="F22" s="45"/>
      <c r="G22" s="17">
        <f t="shared" si="0"/>
        <v>0</v>
      </c>
    </row>
    <row r="23" spans="2:8">
      <c r="B23" s="50"/>
      <c r="C23" s="14"/>
      <c r="D23" s="22"/>
      <c r="E23" s="23"/>
      <c r="F23" s="38"/>
      <c r="G23" s="17" t="str">
        <f t="shared" si="0"/>
        <v/>
      </c>
    </row>
    <row r="24" spans="2:8" ht="25.5">
      <c r="B24" s="50" t="s">
        <v>3385</v>
      </c>
      <c r="C24" s="14" t="s">
        <v>3386</v>
      </c>
      <c r="D24" s="15" t="s">
        <v>1118</v>
      </c>
      <c r="E24" s="23"/>
      <c r="F24" s="45"/>
      <c r="G24" s="17">
        <f t="shared" si="0"/>
        <v>0</v>
      </c>
    </row>
    <row r="25" spans="2:8">
      <c r="B25" s="50"/>
      <c r="C25" s="14"/>
      <c r="D25" s="22"/>
      <c r="E25" s="23"/>
      <c r="F25" s="43"/>
      <c r="G25" s="17" t="str">
        <f t="shared" si="0"/>
        <v/>
      </c>
    </row>
    <row r="26" spans="2:8">
      <c r="B26" s="50" t="s">
        <v>3387</v>
      </c>
      <c r="C26" s="14" t="s">
        <v>3388</v>
      </c>
      <c r="D26" s="22" t="s">
        <v>69</v>
      </c>
      <c r="E26" s="23"/>
      <c r="F26" s="45"/>
      <c r="G26" s="17">
        <f t="shared" si="0"/>
        <v>0</v>
      </c>
    </row>
    <row r="27" spans="2:8">
      <c r="B27" s="50"/>
      <c r="C27" s="14"/>
      <c r="D27" s="22"/>
      <c r="E27" s="23"/>
      <c r="F27" s="38"/>
      <c r="G27" s="17" t="str">
        <f t="shared" si="0"/>
        <v/>
      </c>
      <c r="H27" s="42"/>
    </row>
    <row r="28" spans="2:8" ht="25.5">
      <c r="B28" s="50" t="s">
        <v>3389</v>
      </c>
      <c r="C28" s="14" t="s">
        <v>3390</v>
      </c>
      <c r="D28" s="22" t="s">
        <v>335</v>
      </c>
      <c r="E28" s="26"/>
      <c r="F28" s="27"/>
      <c r="G28" s="17">
        <f t="shared" si="0"/>
        <v>0</v>
      </c>
      <c r="H28" s="18"/>
    </row>
    <row r="29" spans="2:8" s="36" customFormat="1">
      <c r="B29" s="50"/>
      <c r="C29" s="14"/>
      <c r="D29" s="15"/>
      <c r="E29" s="26"/>
      <c r="F29" s="27"/>
      <c r="G29" s="17" t="str">
        <f t="shared" si="0"/>
        <v/>
      </c>
      <c r="H29" s="18"/>
    </row>
    <row r="30" spans="2:8">
      <c r="B30" s="50" t="s">
        <v>3391</v>
      </c>
      <c r="C30" s="14" t="s">
        <v>3392</v>
      </c>
      <c r="D30" s="15" t="s">
        <v>1118</v>
      </c>
      <c r="E30" s="23"/>
      <c r="F30" s="38"/>
      <c r="G30" s="17">
        <f t="shared" si="0"/>
        <v>0</v>
      </c>
      <c r="H30" s="42"/>
    </row>
    <row r="31" spans="2:8">
      <c r="B31" s="50"/>
      <c r="C31" s="14"/>
      <c r="D31" s="22"/>
      <c r="E31" s="23"/>
      <c r="F31" s="38"/>
      <c r="G31" s="17" t="str">
        <f t="shared" si="0"/>
        <v/>
      </c>
      <c r="H31" s="42"/>
    </row>
    <row r="32" spans="2:8">
      <c r="B32" s="50" t="s">
        <v>3393</v>
      </c>
      <c r="C32" s="14" t="s">
        <v>3394</v>
      </c>
      <c r="D32" s="15"/>
      <c r="E32" s="23"/>
      <c r="F32" s="47"/>
      <c r="G32" s="17" t="str">
        <f t="shared" si="0"/>
        <v/>
      </c>
      <c r="H32" s="41"/>
    </row>
    <row r="33" spans="2:8">
      <c r="B33" s="50"/>
      <c r="C33" s="14"/>
      <c r="D33" s="22"/>
      <c r="E33" s="23"/>
      <c r="F33" s="47"/>
      <c r="G33" s="17" t="str">
        <f t="shared" si="0"/>
        <v/>
      </c>
      <c r="H33" s="41"/>
    </row>
    <row r="34" spans="2:8">
      <c r="B34" s="50" t="s">
        <v>3395</v>
      </c>
      <c r="C34" s="14" t="s">
        <v>3396</v>
      </c>
      <c r="D34" s="22" t="s">
        <v>335</v>
      </c>
      <c r="E34" s="23"/>
      <c r="F34" s="43"/>
      <c r="G34" s="17">
        <f t="shared" si="0"/>
        <v>0</v>
      </c>
      <c r="H34" s="41"/>
    </row>
    <row r="35" spans="2:8">
      <c r="B35" s="50"/>
      <c r="C35" s="14"/>
      <c r="D35" s="22"/>
      <c r="E35" s="23"/>
      <c r="F35" s="43"/>
      <c r="G35" s="17" t="str">
        <f t="shared" si="0"/>
        <v/>
      </c>
      <c r="H35" s="41"/>
    </row>
    <row r="36" spans="2:8">
      <c r="B36" s="50" t="s">
        <v>3397</v>
      </c>
      <c r="C36" s="14" t="s">
        <v>3398</v>
      </c>
      <c r="D36" s="22"/>
      <c r="E36" s="22"/>
      <c r="F36" s="40"/>
      <c r="G36" s="17" t="str">
        <f t="shared" si="0"/>
        <v/>
      </c>
      <c r="H36" s="41"/>
    </row>
    <row r="37" spans="2:8">
      <c r="B37" s="50"/>
      <c r="C37" s="14"/>
      <c r="D37" s="22"/>
      <c r="E37" s="22"/>
      <c r="F37" s="40"/>
      <c r="G37" s="17" t="str">
        <f t="shared" si="0"/>
        <v/>
      </c>
      <c r="H37" s="41"/>
    </row>
    <row r="38" spans="2:8">
      <c r="B38" s="50" t="s">
        <v>3399</v>
      </c>
      <c r="C38" s="14" t="s">
        <v>3400</v>
      </c>
      <c r="D38" s="22" t="s">
        <v>335</v>
      </c>
      <c r="E38" s="22"/>
      <c r="F38" s="38"/>
      <c r="G38" s="17">
        <f t="shared" si="0"/>
        <v>0</v>
      </c>
      <c r="H38" s="41"/>
    </row>
    <row r="39" spans="2:8">
      <c r="B39" s="50"/>
      <c r="C39" s="14"/>
      <c r="D39" s="22"/>
      <c r="E39" s="22"/>
      <c r="F39" s="38"/>
      <c r="G39" s="17" t="str">
        <f t="shared" si="0"/>
        <v/>
      </c>
      <c r="H39" s="41"/>
    </row>
    <row r="40" spans="2:8">
      <c r="B40" s="50" t="s">
        <v>3401</v>
      </c>
      <c r="C40" s="14" t="s">
        <v>3402</v>
      </c>
      <c r="D40" s="22" t="s">
        <v>122</v>
      </c>
      <c r="E40" s="22"/>
      <c r="F40" s="38"/>
      <c r="G40" s="17">
        <f t="shared" si="0"/>
        <v>0</v>
      </c>
      <c r="H40" s="41"/>
    </row>
    <row r="41" spans="2:8">
      <c r="B41" s="50"/>
      <c r="C41" s="14"/>
      <c r="D41" s="22"/>
      <c r="E41" s="22"/>
      <c r="F41" s="38"/>
      <c r="G41" s="17" t="str">
        <f t="shared" ref="G41:G70" si="1">IF(D41="","",E41*F41)</f>
        <v/>
      </c>
      <c r="H41" s="41"/>
    </row>
    <row r="42" spans="2:8">
      <c r="B42" s="50" t="s">
        <v>3403</v>
      </c>
      <c r="C42" s="14" t="s">
        <v>3404</v>
      </c>
      <c r="D42" s="22" t="s">
        <v>125</v>
      </c>
      <c r="E42" s="22"/>
      <c r="F42" s="38"/>
      <c r="G42" s="17">
        <f t="shared" si="1"/>
        <v>0</v>
      </c>
      <c r="H42" s="41"/>
    </row>
    <row r="43" spans="2:8">
      <c r="B43" s="50"/>
      <c r="C43" s="14"/>
      <c r="D43" s="22"/>
      <c r="E43" s="22"/>
      <c r="F43" s="38"/>
      <c r="G43" s="17" t="str">
        <f t="shared" si="1"/>
        <v/>
      </c>
      <c r="H43" s="41"/>
    </row>
    <row r="44" spans="2:8">
      <c r="B44" s="50"/>
      <c r="C44" s="14"/>
      <c r="D44" s="22"/>
      <c r="E44" s="22"/>
      <c r="F44" s="38"/>
      <c r="G44" s="17" t="str">
        <f t="shared" si="1"/>
        <v/>
      </c>
      <c r="H44" s="41"/>
    </row>
    <row r="45" spans="2:8">
      <c r="B45" s="50"/>
      <c r="C45" s="14"/>
      <c r="D45" s="22"/>
      <c r="E45" s="22"/>
      <c r="F45" s="38"/>
      <c r="G45" s="17" t="str">
        <f t="shared" si="1"/>
        <v/>
      </c>
      <c r="H45" s="41"/>
    </row>
    <row r="46" spans="2:8">
      <c r="B46" s="50"/>
      <c r="C46" s="14"/>
      <c r="D46" s="22"/>
      <c r="E46" s="22"/>
      <c r="F46" s="48"/>
      <c r="G46" s="17" t="str">
        <f t="shared" si="1"/>
        <v/>
      </c>
      <c r="H46" s="41"/>
    </row>
    <row r="47" spans="2:8">
      <c r="B47" s="50"/>
      <c r="C47" s="14"/>
      <c r="D47" s="22"/>
      <c r="E47" s="22"/>
      <c r="F47" s="48"/>
      <c r="G47" s="17" t="str">
        <f t="shared" si="1"/>
        <v/>
      </c>
      <c r="H47" s="41"/>
    </row>
    <row r="48" spans="2:8">
      <c r="B48" s="50"/>
      <c r="C48" s="14"/>
      <c r="D48" s="22"/>
      <c r="E48" s="22"/>
      <c r="F48" s="38"/>
      <c r="G48" s="17" t="str">
        <f t="shared" si="1"/>
        <v/>
      </c>
      <c r="H48" s="41"/>
    </row>
    <row r="49" spans="2:8">
      <c r="B49" s="50"/>
      <c r="C49" s="14"/>
      <c r="D49" s="22"/>
      <c r="E49" s="22"/>
      <c r="F49" s="38"/>
      <c r="G49" s="17" t="str">
        <f t="shared" si="1"/>
        <v/>
      </c>
      <c r="H49" s="41"/>
    </row>
    <row r="50" spans="2:8">
      <c r="B50" s="50"/>
      <c r="C50" s="14"/>
      <c r="D50" s="22"/>
      <c r="E50" s="22"/>
      <c r="F50" s="38"/>
      <c r="G50" s="17" t="str">
        <f t="shared" si="1"/>
        <v/>
      </c>
      <c r="H50" s="41"/>
    </row>
    <row r="51" spans="2:8">
      <c r="B51" s="50"/>
      <c r="C51" s="14"/>
      <c r="D51" s="22"/>
      <c r="E51" s="22"/>
      <c r="F51" s="38"/>
      <c r="G51" s="17" t="str">
        <f t="shared" si="1"/>
        <v/>
      </c>
      <c r="H51" s="41"/>
    </row>
    <row r="52" spans="2:8">
      <c r="B52" s="50"/>
      <c r="C52" s="14"/>
      <c r="D52" s="22"/>
      <c r="E52" s="22"/>
      <c r="F52" s="38"/>
      <c r="G52" s="17" t="str">
        <f t="shared" si="1"/>
        <v/>
      </c>
      <c r="H52" s="41"/>
    </row>
    <row r="53" spans="2:8">
      <c r="B53" s="50"/>
      <c r="C53" s="14"/>
      <c r="D53" s="22"/>
      <c r="E53" s="22"/>
      <c r="F53" s="38"/>
      <c r="G53" s="17" t="str">
        <f t="shared" si="1"/>
        <v/>
      </c>
      <c r="H53" s="41"/>
    </row>
    <row r="54" spans="2:8">
      <c r="B54" s="50"/>
      <c r="C54" s="14"/>
      <c r="D54" s="37"/>
      <c r="E54" s="37"/>
      <c r="F54" s="38"/>
      <c r="G54" s="17" t="str">
        <f t="shared" si="1"/>
        <v/>
      </c>
    </row>
    <row r="55" spans="2:8">
      <c r="B55" s="50"/>
      <c r="C55" s="14"/>
      <c r="D55" s="22"/>
      <c r="E55" s="22"/>
      <c r="F55" s="38"/>
      <c r="G55" s="17" t="str">
        <f t="shared" si="1"/>
        <v/>
      </c>
      <c r="H55" s="41"/>
    </row>
    <row r="56" spans="2:8">
      <c r="B56" s="50"/>
      <c r="C56" s="14"/>
      <c r="D56" s="37"/>
      <c r="E56" s="37"/>
      <c r="F56" s="38"/>
      <c r="G56" s="17" t="str">
        <f t="shared" si="1"/>
        <v/>
      </c>
      <c r="H56" s="49"/>
    </row>
    <row r="57" spans="2:8">
      <c r="B57" s="13"/>
      <c r="C57" s="14"/>
      <c r="D57" s="37"/>
      <c r="E57" s="37"/>
      <c r="F57" s="38"/>
      <c r="G57" s="17" t="str">
        <f t="shared" si="1"/>
        <v/>
      </c>
    </row>
    <row r="58" spans="2:8">
      <c r="B58" s="13"/>
      <c r="C58" s="14"/>
      <c r="D58" s="22"/>
      <c r="E58" s="22"/>
      <c r="F58" s="38"/>
      <c r="G58" s="17" t="str">
        <f t="shared" si="1"/>
        <v/>
      </c>
      <c r="H58" s="41"/>
    </row>
    <row r="59" spans="2:8">
      <c r="B59" s="13"/>
      <c r="C59" s="14"/>
      <c r="D59" s="22"/>
      <c r="E59" s="22"/>
      <c r="F59" s="38"/>
      <c r="G59" s="17" t="str">
        <f t="shared" si="1"/>
        <v/>
      </c>
      <c r="H59" s="41"/>
    </row>
    <row r="60" spans="2:8">
      <c r="B60" s="13"/>
      <c r="C60" s="14"/>
      <c r="D60" s="22"/>
      <c r="E60" s="22"/>
      <c r="F60" s="38"/>
      <c r="G60" s="17" t="str">
        <f t="shared" si="1"/>
        <v/>
      </c>
      <c r="H60" s="41"/>
    </row>
    <row r="61" spans="2:8">
      <c r="B61" s="13"/>
      <c r="C61" s="14"/>
      <c r="D61" s="22"/>
      <c r="E61" s="22"/>
      <c r="F61" s="38"/>
      <c r="G61" s="17" t="str">
        <f t="shared" si="1"/>
        <v/>
      </c>
      <c r="H61" s="41"/>
    </row>
    <row r="62" spans="2:8">
      <c r="B62" s="21"/>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21"/>
      <c r="C66" s="14"/>
      <c r="D66" s="22"/>
      <c r="E66" s="22"/>
      <c r="F66" s="38"/>
      <c r="G66" s="17" t="str">
        <f t="shared" si="1"/>
        <v/>
      </c>
      <c r="H66" s="41"/>
    </row>
    <row r="67" spans="2:8">
      <c r="B67" s="13"/>
      <c r="C67" s="14"/>
      <c r="D67" s="22"/>
      <c r="E67" s="22"/>
      <c r="F67" s="38"/>
      <c r="G67" s="17" t="str">
        <f t="shared" si="1"/>
        <v/>
      </c>
      <c r="H67" s="41"/>
    </row>
    <row r="68" spans="2:8">
      <c r="B68" s="21"/>
      <c r="C68" s="14"/>
      <c r="D68" s="22"/>
      <c r="E68" s="22"/>
      <c r="F68" s="38"/>
      <c r="G68" s="17" t="str">
        <f t="shared" si="1"/>
        <v/>
      </c>
      <c r="H68" s="41"/>
    </row>
    <row r="69" spans="2:8">
      <c r="B69" s="13"/>
      <c r="C69" s="14"/>
      <c r="D69" s="22"/>
      <c r="E69" s="22"/>
      <c r="F69" s="38"/>
      <c r="G69" s="17" t="str">
        <f t="shared" si="1"/>
        <v/>
      </c>
      <c r="H69" s="41"/>
    </row>
    <row r="70" spans="2:8">
      <c r="B70" s="13"/>
      <c r="C70" s="14"/>
      <c r="D70" s="22"/>
      <c r="E70" s="22"/>
      <c r="F70" s="38"/>
      <c r="G70" s="17" t="str">
        <f t="shared" si="1"/>
        <v/>
      </c>
      <c r="H70" s="41"/>
    </row>
    <row r="71" spans="2:8" s="28" customFormat="1" ht="24.95" customHeight="1">
      <c r="B71" s="90" t="str">
        <f>$B$10</f>
        <v>C14.5</v>
      </c>
      <c r="C71" s="30" t="s">
        <v>94</v>
      </c>
      <c r="D71" s="31"/>
      <c r="E71" s="32"/>
      <c r="F71" s="31"/>
      <c r="G71" s="33">
        <f>SUM(G9:G70)</f>
        <v>0</v>
      </c>
      <c r="H71"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5">
    <tabColor rgb="FFFF0000"/>
  </sheetPr>
  <dimension ref="B1:H75"/>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C14.6</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40" si="0">IF(D9="","",E9*F9)</f>
        <v/>
      </c>
      <c r="H9" s="18"/>
    </row>
    <row r="10" spans="2:8">
      <c r="B10" s="74" t="s">
        <v>3405</v>
      </c>
      <c r="C10" s="20" t="s">
        <v>3406</v>
      </c>
      <c r="D10" s="22"/>
      <c r="E10" s="22"/>
      <c r="F10" s="40"/>
      <c r="G10" s="17" t="str">
        <f t="shared" si="0"/>
        <v/>
      </c>
      <c r="H10" s="41"/>
    </row>
    <row r="11" spans="2:8">
      <c r="B11" s="50"/>
      <c r="C11" s="14"/>
      <c r="D11" s="22"/>
      <c r="E11" s="22"/>
      <c r="F11" s="40"/>
      <c r="G11" s="17" t="str">
        <f t="shared" si="0"/>
        <v/>
      </c>
      <c r="H11" s="41"/>
    </row>
    <row r="12" spans="2:8">
      <c r="B12" s="50" t="s">
        <v>3407</v>
      </c>
      <c r="C12" s="14" t="s">
        <v>3408</v>
      </c>
      <c r="D12" s="22" t="s">
        <v>69</v>
      </c>
      <c r="E12" s="22"/>
      <c r="F12" s="40"/>
      <c r="G12" s="17">
        <f t="shared" si="0"/>
        <v>0</v>
      </c>
      <c r="H12" s="41"/>
    </row>
    <row r="13" spans="2:8">
      <c r="B13" s="50"/>
      <c r="C13" s="14"/>
      <c r="D13" s="22"/>
      <c r="E13" s="22"/>
      <c r="F13" s="40"/>
      <c r="G13" s="17" t="str">
        <f t="shared" si="0"/>
        <v/>
      </c>
      <c r="H13" s="41"/>
    </row>
    <row r="14" spans="2:8" ht="14.25">
      <c r="B14" s="50" t="s">
        <v>3409</v>
      </c>
      <c r="C14" s="14" t="s">
        <v>3410</v>
      </c>
      <c r="D14" s="22" t="s">
        <v>93</v>
      </c>
      <c r="E14" s="23"/>
      <c r="F14" s="24"/>
      <c r="G14" s="17">
        <f t="shared" si="0"/>
        <v>0</v>
      </c>
      <c r="H14" s="42"/>
    </row>
    <row r="15" spans="2:8">
      <c r="B15" s="50"/>
      <c r="C15" s="14"/>
      <c r="D15" s="22"/>
      <c r="E15" s="23"/>
      <c r="F15" s="24"/>
      <c r="G15" s="17" t="str">
        <f t="shared" si="0"/>
        <v/>
      </c>
      <c r="H15" s="42"/>
    </row>
    <row r="16" spans="2:8" ht="38.25">
      <c r="B16" s="50" t="s">
        <v>3411</v>
      </c>
      <c r="C16" s="14" t="s">
        <v>3412</v>
      </c>
      <c r="D16" s="22"/>
      <c r="E16" s="23"/>
      <c r="F16" s="24"/>
      <c r="G16" s="17" t="str">
        <f t="shared" si="0"/>
        <v/>
      </c>
      <c r="H16" s="42"/>
    </row>
    <row r="17" spans="2:8">
      <c r="B17" s="50"/>
      <c r="C17" s="14"/>
      <c r="D17" s="22"/>
      <c r="E17" s="23"/>
      <c r="F17" s="24"/>
      <c r="G17" s="17" t="str">
        <f t="shared" si="0"/>
        <v/>
      </c>
      <c r="H17" s="42"/>
    </row>
    <row r="18" spans="2:8" ht="25.5">
      <c r="B18" s="50" t="s">
        <v>3413</v>
      </c>
      <c r="C18" s="14" t="s">
        <v>3414</v>
      </c>
      <c r="D18" s="22" t="s">
        <v>93</v>
      </c>
      <c r="E18" s="23"/>
      <c r="F18" s="40"/>
      <c r="G18" s="17">
        <f t="shared" si="0"/>
        <v>0</v>
      </c>
      <c r="H18" s="41"/>
    </row>
    <row r="19" spans="2:8">
      <c r="B19" s="50"/>
      <c r="C19" s="14"/>
      <c r="D19" s="22"/>
      <c r="E19" s="23"/>
      <c r="F19" s="43"/>
      <c r="G19" s="17" t="str">
        <f t="shared" si="0"/>
        <v/>
      </c>
      <c r="H19" s="41"/>
    </row>
    <row r="20" spans="2:8" ht="25.5">
      <c r="B20" s="50" t="s">
        <v>3415</v>
      </c>
      <c r="C20" s="14" t="s">
        <v>3416</v>
      </c>
      <c r="D20" s="22" t="s">
        <v>93</v>
      </c>
      <c r="E20" s="23"/>
      <c r="F20" s="40"/>
      <c r="G20" s="17">
        <f t="shared" si="0"/>
        <v>0</v>
      </c>
      <c r="H20" s="44"/>
    </row>
    <row r="21" spans="2:8">
      <c r="B21" s="50"/>
      <c r="C21" s="14"/>
      <c r="D21" s="22"/>
      <c r="E21" s="23"/>
      <c r="F21" s="45"/>
      <c r="G21" s="17" t="str">
        <f t="shared" si="0"/>
        <v/>
      </c>
    </row>
    <row r="22" spans="2:8" ht="14.25">
      <c r="B22" s="50" t="s">
        <v>3417</v>
      </c>
      <c r="C22" s="14" t="s">
        <v>3418</v>
      </c>
      <c r="D22" s="22" t="s">
        <v>93</v>
      </c>
      <c r="E22" s="23"/>
      <c r="F22" s="45"/>
      <c r="G22" s="17">
        <f t="shared" si="0"/>
        <v>0</v>
      </c>
    </row>
    <row r="23" spans="2:8">
      <c r="B23" s="50"/>
      <c r="C23" s="14"/>
      <c r="D23" s="22"/>
      <c r="E23" s="23"/>
      <c r="F23" s="38"/>
      <c r="G23" s="17" t="str">
        <f t="shared" si="0"/>
        <v/>
      </c>
    </row>
    <row r="24" spans="2:8">
      <c r="B24" s="50" t="s">
        <v>3419</v>
      </c>
      <c r="C24" s="14" t="s">
        <v>3420</v>
      </c>
      <c r="D24" s="22" t="s">
        <v>122</v>
      </c>
      <c r="E24" s="23"/>
      <c r="F24" s="45"/>
      <c r="G24" s="17">
        <f t="shared" si="0"/>
        <v>0</v>
      </c>
    </row>
    <row r="25" spans="2:8">
      <c r="B25" s="50"/>
      <c r="C25" s="14"/>
      <c r="D25" s="22"/>
      <c r="E25" s="23"/>
      <c r="F25" s="43"/>
      <c r="G25" s="17" t="str">
        <f t="shared" si="0"/>
        <v/>
      </c>
    </row>
    <row r="26" spans="2:8">
      <c r="B26" s="50"/>
      <c r="C26" s="14"/>
      <c r="D26" s="22"/>
      <c r="E26" s="23"/>
      <c r="F26" s="45"/>
      <c r="G26" s="17" t="str">
        <f t="shared" si="0"/>
        <v/>
      </c>
    </row>
    <row r="27" spans="2:8">
      <c r="B27" s="50"/>
      <c r="C27" s="14"/>
      <c r="D27" s="22"/>
      <c r="E27" s="23"/>
      <c r="F27" s="38"/>
      <c r="G27" s="17" t="str">
        <f t="shared" si="0"/>
        <v/>
      </c>
      <c r="H27" s="42"/>
    </row>
    <row r="28" spans="2:8">
      <c r="B28" s="50"/>
      <c r="C28" s="14"/>
      <c r="D28" s="22"/>
      <c r="E28" s="26"/>
      <c r="F28" s="27"/>
      <c r="G28" s="17" t="str">
        <f t="shared" si="0"/>
        <v/>
      </c>
      <c r="H28" s="18"/>
    </row>
    <row r="29" spans="2:8" s="36" customFormat="1">
      <c r="B29" s="50"/>
      <c r="C29" s="14"/>
      <c r="D29" s="15"/>
      <c r="E29" s="26"/>
      <c r="F29" s="27"/>
      <c r="G29" s="17" t="str">
        <f t="shared" si="0"/>
        <v/>
      </c>
      <c r="H29" s="18"/>
    </row>
    <row r="30" spans="2:8">
      <c r="B30" s="50"/>
      <c r="C30" s="14"/>
      <c r="D30" s="22"/>
      <c r="E30" s="23"/>
      <c r="F30" s="38"/>
      <c r="G30" s="17" t="str">
        <f t="shared" si="0"/>
        <v/>
      </c>
      <c r="H30" s="42"/>
    </row>
    <row r="31" spans="2:8">
      <c r="B31" s="13"/>
      <c r="C31" s="14"/>
      <c r="D31" s="22"/>
      <c r="E31" s="23"/>
      <c r="F31" s="38"/>
      <c r="G31" s="17" t="str">
        <f t="shared" si="0"/>
        <v/>
      </c>
      <c r="H31" s="42"/>
    </row>
    <row r="32" spans="2:8">
      <c r="B32" s="21"/>
      <c r="C32" s="14"/>
      <c r="D32" s="22"/>
      <c r="E32" s="23"/>
      <c r="F32" s="47"/>
      <c r="G32" s="17" t="str">
        <f t="shared" si="0"/>
        <v/>
      </c>
      <c r="H32" s="41"/>
    </row>
    <row r="33" spans="2:8">
      <c r="B33" s="21"/>
      <c r="C33" s="14"/>
      <c r="D33" s="22"/>
      <c r="E33" s="23"/>
      <c r="F33" s="47"/>
      <c r="G33" s="17" t="str">
        <f t="shared" si="0"/>
        <v/>
      </c>
      <c r="H33" s="41"/>
    </row>
    <row r="34" spans="2:8">
      <c r="B34" s="21"/>
      <c r="C34" s="14"/>
      <c r="D34" s="22"/>
      <c r="E34" s="23"/>
      <c r="F34" s="43"/>
      <c r="G34" s="17" t="str">
        <f t="shared" si="0"/>
        <v/>
      </c>
      <c r="H34" s="41"/>
    </row>
    <row r="35" spans="2:8">
      <c r="B35" s="21"/>
      <c r="C35" s="14"/>
      <c r="D35" s="22"/>
      <c r="E35" s="23"/>
      <c r="F35" s="43"/>
      <c r="G35" s="17" t="str">
        <f t="shared" si="0"/>
        <v/>
      </c>
      <c r="H35" s="41"/>
    </row>
    <row r="36" spans="2:8">
      <c r="B36" s="21"/>
      <c r="C36" s="14"/>
      <c r="D36" s="22"/>
      <c r="E36" s="22"/>
      <c r="F36" s="40"/>
      <c r="G36" s="17" t="str">
        <f t="shared" si="0"/>
        <v/>
      </c>
      <c r="H36" s="41"/>
    </row>
    <row r="37" spans="2:8">
      <c r="B37" s="13"/>
      <c r="C37" s="14"/>
      <c r="D37" s="22"/>
      <c r="E37" s="22"/>
      <c r="F37" s="40"/>
      <c r="G37" s="17" t="str">
        <f t="shared" si="0"/>
        <v/>
      </c>
      <c r="H37" s="41"/>
    </row>
    <row r="38" spans="2:8">
      <c r="B38" s="21"/>
      <c r="C38" s="14"/>
      <c r="D38" s="22"/>
      <c r="E38" s="22"/>
      <c r="F38" s="38"/>
      <c r="G38" s="17" t="str">
        <f t="shared" si="0"/>
        <v/>
      </c>
      <c r="H38" s="41"/>
    </row>
    <row r="39" spans="2:8">
      <c r="B39" s="21"/>
      <c r="C39" s="14"/>
      <c r="D39" s="22"/>
      <c r="E39" s="22"/>
      <c r="F39" s="38"/>
      <c r="G39" s="17" t="str">
        <f t="shared" si="0"/>
        <v/>
      </c>
      <c r="H39" s="41"/>
    </row>
    <row r="40" spans="2:8">
      <c r="B40" s="21"/>
      <c r="C40" s="14"/>
      <c r="D40" s="22"/>
      <c r="E40" s="22"/>
      <c r="F40" s="38"/>
      <c r="G40" s="17" t="str">
        <f t="shared" si="0"/>
        <v/>
      </c>
      <c r="H40" s="41"/>
    </row>
    <row r="41" spans="2:8">
      <c r="B41" s="21"/>
      <c r="C41" s="14"/>
      <c r="D41" s="22"/>
      <c r="E41" s="22"/>
      <c r="F41" s="38"/>
      <c r="G41" s="17" t="str">
        <f t="shared" ref="G41:G67" si="1">IF(D41="","",E41*F41)</f>
        <v/>
      </c>
      <c r="H41" s="41"/>
    </row>
    <row r="42" spans="2:8">
      <c r="B42" s="21"/>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38"/>
      <c r="G45" s="17" t="str">
        <f t="shared" si="1"/>
        <v/>
      </c>
      <c r="H45" s="41"/>
    </row>
    <row r="46" spans="2:8">
      <c r="B46" s="13"/>
      <c r="C46" s="14"/>
      <c r="D46" s="22"/>
      <c r="E46" s="22"/>
      <c r="F46" s="48"/>
      <c r="G46" s="17" t="str">
        <f t="shared" si="1"/>
        <v/>
      </c>
      <c r="H46" s="41"/>
    </row>
    <row r="47" spans="2:8">
      <c r="B47" s="13"/>
      <c r="C47" s="14"/>
      <c r="D47" s="22"/>
      <c r="E47" s="22"/>
      <c r="F47" s="48"/>
      <c r="G47" s="17" t="str">
        <f t="shared" si="1"/>
        <v/>
      </c>
      <c r="H47" s="41"/>
    </row>
    <row r="48" spans="2:8">
      <c r="B48" s="21"/>
      <c r="C48" s="14"/>
      <c r="D48" s="22"/>
      <c r="E48" s="22"/>
      <c r="F48" s="38"/>
      <c r="G48" s="17" t="str">
        <f t="shared" si="1"/>
        <v/>
      </c>
      <c r="H48" s="41"/>
    </row>
    <row r="49" spans="2:8">
      <c r="B49" s="13"/>
      <c r="C49" s="14"/>
      <c r="D49" s="22"/>
      <c r="E49" s="22"/>
      <c r="F49" s="38"/>
      <c r="G49" s="17" t="str">
        <f t="shared" si="1"/>
        <v/>
      </c>
      <c r="H49" s="41"/>
    </row>
    <row r="50" spans="2:8">
      <c r="B50" s="13"/>
      <c r="C50" s="14"/>
      <c r="D50" s="22"/>
      <c r="E50" s="22"/>
      <c r="F50" s="38"/>
      <c r="G50" s="17" t="str">
        <f t="shared" si="1"/>
        <v/>
      </c>
      <c r="H50" s="41"/>
    </row>
    <row r="51" spans="2:8">
      <c r="B51" s="13"/>
      <c r="C51" s="14"/>
      <c r="D51" s="22"/>
      <c r="E51" s="22"/>
      <c r="F51" s="38"/>
      <c r="G51" s="17" t="str">
        <f t="shared" si="1"/>
        <v/>
      </c>
      <c r="H51" s="41"/>
    </row>
    <row r="52" spans="2:8">
      <c r="B52" s="13"/>
      <c r="C52" s="14"/>
      <c r="D52" s="22"/>
      <c r="E52" s="22"/>
      <c r="F52" s="38"/>
      <c r="G52" s="17" t="str">
        <f t="shared" si="1"/>
        <v/>
      </c>
      <c r="H52" s="41"/>
    </row>
    <row r="53" spans="2:8">
      <c r="B53" s="13"/>
      <c r="C53" s="14"/>
      <c r="D53" s="22"/>
      <c r="E53" s="22"/>
      <c r="F53" s="38"/>
      <c r="G53" s="17" t="str">
        <f t="shared" si="1"/>
        <v/>
      </c>
      <c r="H53" s="41"/>
    </row>
    <row r="54" spans="2:8">
      <c r="B54" s="13"/>
      <c r="C54" s="14"/>
      <c r="D54" s="37"/>
      <c r="E54" s="37"/>
      <c r="F54" s="38"/>
      <c r="G54" s="17" t="str">
        <f t="shared" si="1"/>
        <v/>
      </c>
    </row>
    <row r="55" spans="2:8">
      <c r="B55" s="13"/>
      <c r="C55" s="14"/>
      <c r="D55" s="22"/>
      <c r="E55" s="22"/>
      <c r="F55" s="38"/>
      <c r="G55" s="17" t="str">
        <f t="shared" si="1"/>
        <v/>
      </c>
      <c r="H55" s="41"/>
    </row>
    <row r="56" spans="2:8">
      <c r="B56" s="21"/>
      <c r="C56" s="14"/>
      <c r="D56" s="37"/>
      <c r="E56" s="37"/>
      <c r="F56" s="38"/>
      <c r="G56" s="17" t="str">
        <f t="shared" si="1"/>
        <v/>
      </c>
      <c r="H56" s="49"/>
    </row>
    <row r="57" spans="2:8">
      <c r="B57" s="13"/>
      <c r="C57" s="14"/>
      <c r="D57" s="37"/>
      <c r="E57" s="37"/>
      <c r="F57" s="38"/>
      <c r="G57" s="17" t="str">
        <f t="shared" si="1"/>
        <v/>
      </c>
    </row>
    <row r="58" spans="2:8">
      <c r="B58" s="13"/>
      <c r="C58" s="14"/>
      <c r="D58" s="22"/>
      <c r="E58" s="22"/>
      <c r="F58" s="38"/>
      <c r="G58" s="17" t="str">
        <f t="shared" si="1"/>
        <v/>
      </c>
      <c r="H58" s="41"/>
    </row>
    <row r="59" spans="2:8">
      <c r="B59" s="13"/>
      <c r="C59" s="14"/>
      <c r="D59" s="22"/>
      <c r="E59" s="22"/>
      <c r="F59" s="38"/>
      <c r="G59" s="17" t="str">
        <f t="shared" si="1"/>
        <v/>
      </c>
      <c r="H59" s="41"/>
    </row>
    <row r="60" spans="2:8">
      <c r="B60" s="13"/>
      <c r="C60" s="14"/>
      <c r="D60" s="22"/>
      <c r="E60" s="22"/>
      <c r="F60" s="38"/>
      <c r="G60" s="17" t="str">
        <f t="shared" si="1"/>
        <v/>
      </c>
      <c r="H60" s="41"/>
    </row>
    <row r="61" spans="2:8">
      <c r="B61" s="13"/>
      <c r="C61" s="14"/>
      <c r="D61" s="22"/>
      <c r="E61" s="22"/>
      <c r="F61" s="38"/>
      <c r="G61" s="17" t="str">
        <f t="shared" si="1"/>
        <v/>
      </c>
      <c r="H61" s="41"/>
    </row>
    <row r="62" spans="2:8">
      <c r="B62" s="21"/>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21"/>
      <c r="C66" s="14"/>
      <c r="D66" s="22"/>
      <c r="E66" s="22"/>
      <c r="F66" s="38"/>
      <c r="G66" s="17" t="str">
        <f t="shared" si="1"/>
        <v/>
      </c>
      <c r="H66" s="41"/>
    </row>
    <row r="67" spans="2:8">
      <c r="B67" s="13"/>
      <c r="C67" s="14"/>
      <c r="D67" s="22"/>
      <c r="E67" s="22"/>
      <c r="F67" s="38"/>
      <c r="G67" s="17" t="str">
        <f t="shared" si="1"/>
        <v/>
      </c>
      <c r="H67" s="41"/>
    </row>
    <row r="68" spans="2:8">
      <c r="B68" s="21"/>
      <c r="C68" s="14"/>
      <c r="D68" s="22"/>
      <c r="E68" s="22"/>
      <c r="F68" s="38"/>
      <c r="G68" s="17"/>
      <c r="H68" s="41"/>
    </row>
    <row r="69" spans="2:8">
      <c r="B69" s="13"/>
      <c r="C69" s="14"/>
      <c r="D69" s="22"/>
      <c r="E69" s="22"/>
      <c r="F69" s="38"/>
      <c r="G69" s="17" t="str">
        <f t="shared" ref="G69:G74" si="2">IF(D69="","",E69*F69)</f>
        <v/>
      </c>
      <c r="H69" s="41"/>
    </row>
    <row r="70" spans="2:8">
      <c r="B70" s="13"/>
      <c r="C70" s="14"/>
      <c r="D70" s="22"/>
      <c r="E70" s="22"/>
      <c r="F70" s="38"/>
      <c r="G70" s="17" t="str">
        <f t="shared" si="2"/>
        <v/>
      </c>
      <c r="H70" s="41"/>
    </row>
    <row r="71" spans="2:8">
      <c r="B71" s="13"/>
      <c r="C71" s="14"/>
      <c r="D71" s="22"/>
      <c r="E71" s="22"/>
      <c r="F71" s="38"/>
      <c r="G71" s="17" t="str">
        <f t="shared" si="2"/>
        <v/>
      </c>
      <c r="H71" s="41"/>
    </row>
    <row r="72" spans="2:8">
      <c r="B72" s="13"/>
      <c r="C72" s="14"/>
      <c r="D72" s="22"/>
      <c r="E72" s="22"/>
      <c r="F72" s="38"/>
      <c r="G72" s="17" t="str">
        <f t="shared" si="2"/>
        <v/>
      </c>
      <c r="H72" s="41"/>
    </row>
    <row r="73" spans="2:8">
      <c r="B73" s="13"/>
      <c r="C73" s="14"/>
      <c r="D73" s="22"/>
      <c r="E73" s="22"/>
      <c r="F73" s="38"/>
      <c r="G73" s="17" t="str">
        <f t="shared" si="2"/>
        <v/>
      </c>
      <c r="H73" s="41"/>
    </row>
    <row r="74" spans="2:8">
      <c r="B74" s="21"/>
      <c r="C74" s="14"/>
      <c r="D74" s="22"/>
      <c r="E74" s="22"/>
      <c r="F74" s="38"/>
      <c r="G74" s="17" t="str">
        <f t="shared" si="2"/>
        <v/>
      </c>
      <c r="H74" s="41"/>
    </row>
    <row r="75" spans="2:8" s="28" customFormat="1" ht="24.95" customHeight="1">
      <c r="B75" s="90" t="str">
        <f>$B$10</f>
        <v>C14.6</v>
      </c>
      <c r="C75" s="30" t="s">
        <v>94</v>
      </c>
      <c r="D75" s="31"/>
      <c r="E75" s="32"/>
      <c r="F75" s="31"/>
      <c r="G75" s="33">
        <f>SUM(G9:G74)</f>
        <v>0</v>
      </c>
      <c r="H75"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6">
    <tabColor rgb="FFFF0000"/>
  </sheetPr>
  <dimension ref="B1:H75"/>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C14.7</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3421</v>
      </c>
      <c r="C10" s="20" t="s">
        <v>3422</v>
      </c>
      <c r="D10" s="22"/>
      <c r="E10" s="22"/>
      <c r="F10" s="40"/>
      <c r="G10" s="17" t="str">
        <f t="shared" si="0"/>
        <v/>
      </c>
      <c r="H10" s="41"/>
    </row>
    <row r="11" spans="2:8">
      <c r="B11" s="50"/>
      <c r="C11" s="14"/>
      <c r="D11" s="22"/>
      <c r="E11" s="22"/>
      <c r="F11" s="40"/>
      <c r="G11" s="17" t="str">
        <f t="shared" si="0"/>
        <v/>
      </c>
      <c r="H11" s="41"/>
    </row>
    <row r="12" spans="2:8" ht="25.5">
      <c r="B12" s="50" t="s">
        <v>3423</v>
      </c>
      <c r="C12" s="14" t="s">
        <v>3424</v>
      </c>
      <c r="D12" s="22" t="s">
        <v>93</v>
      </c>
      <c r="E12" s="22"/>
      <c r="F12" s="40"/>
      <c r="G12" s="17">
        <f t="shared" si="0"/>
        <v>0</v>
      </c>
      <c r="H12" s="41"/>
    </row>
    <row r="13" spans="2:8">
      <c r="B13" s="50"/>
      <c r="C13" s="14"/>
      <c r="D13" s="22"/>
      <c r="E13" s="22"/>
      <c r="F13" s="40"/>
      <c r="G13" s="17" t="str">
        <f t="shared" si="0"/>
        <v/>
      </c>
      <c r="H13" s="41"/>
    </row>
    <row r="14" spans="2:8" ht="25.5">
      <c r="B14" s="50" t="s">
        <v>3425</v>
      </c>
      <c r="C14" s="14" t="s">
        <v>3426</v>
      </c>
      <c r="D14" s="22" t="s">
        <v>93</v>
      </c>
      <c r="E14" s="23"/>
      <c r="F14" s="24"/>
      <c r="G14" s="17">
        <f t="shared" si="0"/>
        <v>0</v>
      </c>
      <c r="H14" s="42"/>
    </row>
    <row r="15" spans="2:8">
      <c r="B15" s="50"/>
      <c r="C15" s="14"/>
      <c r="D15" s="22"/>
      <c r="E15" s="23"/>
      <c r="F15" s="24"/>
      <c r="G15" s="17" t="str">
        <f t="shared" si="0"/>
        <v/>
      </c>
      <c r="H15" s="42"/>
    </row>
    <row r="16" spans="2:8" ht="25.5">
      <c r="B16" s="50" t="s">
        <v>3427</v>
      </c>
      <c r="C16" s="14" t="s">
        <v>3428</v>
      </c>
      <c r="D16" s="22" t="s">
        <v>69</v>
      </c>
      <c r="E16" s="23"/>
      <c r="F16" s="24"/>
      <c r="G16" s="17">
        <f t="shared" si="0"/>
        <v>0</v>
      </c>
      <c r="H16" s="42"/>
    </row>
    <row r="17" spans="2:8">
      <c r="B17" s="50"/>
      <c r="C17" s="14"/>
      <c r="D17" s="22"/>
      <c r="E17" s="23"/>
      <c r="F17" s="24"/>
      <c r="G17" s="17" t="str">
        <f t="shared" si="0"/>
        <v/>
      </c>
      <c r="H17" s="42"/>
    </row>
    <row r="18" spans="2:8" ht="14.25">
      <c r="B18" s="50" t="s">
        <v>3429</v>
      </c>
      <c r="C18" s="14" t="s">
        <v>3430</v>
      </c>
      <c r="D18" s="22" t="s">
        <v>93</v>
      </c>
      <c r="E18" s="23"/>
      <c r="F18" s="40"/>
      <c r="G18" s="17">
        <f t="shared" si="0"/>
        <v>0</v>
      </c>
      <c r="H18" s="41"/>
    </row>
    <row r="19" spans="2:8">
      <c r="B19" s="50"/>
      <c r="C19" s="14"/>
      <c r="D19" s="22"/>
      <c r="E19" s="23"/>
      <c r="F19" s="43"/>
      <c r="G19" s="17" t="str">
        <f t="shared" si="0"/>
        <v/>
      </c>
      <c r="H19" s="41"/>
    </row>
    <row r="20" spans="2:8">
      <c r="B20" s="50"/>
      <c r="C20" s="14"/>
      <c r="D20" s="22"/>
      <c r="E20" s="23"/>
      <c r="F20" s="40"/>
      <c r="G20" s="17" t="str">
        <f t="shared" si="0"/>
        <v/>
      </c>
      <c r="H20" s="44"/>
    </row>
    <row r="21" spans="2:8">
      <c r="B21" s="50"/>
      <c r="C21" s="14"/>
      <c r="D21" s="22"/>
      <c r="E21" s="23"/>
      <c r="F21" s="45"/>
      <c r="G21" s="17" t="str">
        <f t="shared" si="0"/>
        <v/>
      </c>
    </row>
    <row r="22" spans="2:8">
      <c r="B22" s="50"/>
      <c r="C22" s="14"/>
      <c r="D22" s="22"/>
      <c r="E22" s="23"/>
      <c r="F22" s="45"/>
      <c r="G22" s="17" t="str">
        <f t="shared" si="0"/>
        <v/>
      </c>
    </row>
    <row r="23" spans="2:8">
      <c r="B23" s="13"/>
      <c r="C23" s="14"/>
      <c r="D23" s="22"/>
      <c r="E23" s="23"/>
      <c r="F23" s="38"/>
      <c r="G23" s="17" t="str">
        <f t="shared" si="0"/>
        <v/>
      </c>
    </row>
    <row r="24" spans="2:8">
      <c r="B24" s="21"/>
      <c r="C24" s="14"/>
      <c r="D24" s="22"/>
      <c r="E24" s="23"/>
      <c r="F24" s="45"/>
      <c r="G24" s="17" t="str">
        <f t="shared" si="0"/>
        <v/>
      </c>
    </row>
    <row r="25" spans="2:8">
      <c r="B25" s="13"/>
      <c r="C25" s="14"/>
      <c r="D25" s="22"/>
      <c r="E25" s="23"/>
      <c r="F25" s="43"/>
      <c r="G25" s="17" t="str">
        <f t="shared" si="0"/>
        <v/>
      </c>
    </row>
    <row r="26" spans="2:8">
      <c r="B26" s="21"/>
      <c r="C26" s="14"/>
      <c r="D26" s="22"/>
      <c r="E26" s="23"/>
      <c r="F26" s="45"/>
      <c r="G26" s="17" t="str">
        <f t="shared" si="0"/>
        <v/>
      </c>
    </row>
    <row r="27" spans="2:8">
      <c r="B27" s="21"/>
      <c r="C27" s="14"/>
      <c r="D27" s="22"/>
      <c r="E27" s="23"/>
      <c r="F27" s="38"/>
      <c r="G27" s="17" t="str">
        <f t="shared" si="0"/>
        <v/>
      </c>
      <c r="H27" s="42"/>
    </row>
    <row r="28" spans="2:8">
      <c r="B28" s="21"/>
      <c r="C28" s="14"/>
      <c r="D28" s="22"/>
      <c r="E28" s="26"/>
      <c r="F28" s="27"/>
      <c r="G28" s="17" t="str">
        <f t="shared" si="0"/>
        <v/>
      </c>
      <c r="H28" s="18"/>
    </row>
    <row r="29" spans="2:8" s="36" customFormat="1">
      <c r="B29" s="13"/>
      <c r="C29" s="14"/>
      <c r="D29" s="15"/>
      <c r="E29" s="26"/>
      <c r="F29" s="27"/>
      <c r="G29" s="17" t="str">
        <f t="shared" si="0"/>
        <v/>
      </c>
      <c r="H29" s="18"/>
    </row>
    <row r="30" spans="2:8">
      <c r="B30" s="21"/>
      <c r="C30" s="14"/>
      <c r="D30" s="22"/>
      <c r="E30" s="23"/>
      <c r="F30" s="38"/>
      <c r="G30" s="17" t="str">
        <f t="shared" si="0"/>
        <v/>
      </c>
      <c r="H30" s="42"/>
    </row>
    <row r="31" spans="2:8">
      <c r="B31" s="13"/>
      <c r="C31" s="14"/>
      <c r="D31" s="22"/>
      <c r="E31" s="23"/>
      <c r="F31" s="38"/>
      <c r="G31" s="17" t="str">
        <f t="shared" si="0"/>
        <v/>
      </c>
      <c r="H31" s="42"/>
    </row>
    <row r="32" spans="2:8">
      <c r="B32" s="21"/>
      <c r="C32" s="14"/>
      <c r="D32" s="22"/>
      <c r="E32" s="23"/>
      <c r="F32" s="47"/>
      <c r="G32" s="17" t="str">
        <f t="shared" si="0"/>
        <v/>
      </c>
      <c r="H32" s="41"/>
    </row>
    <row r="33" spans="2:8">
      <c r="B33" s="21"/>
      <c r="C33" s="14"/>
      <c r="D33" s="22"/>
      <c r="E33" s="23"/>
      <c r="F33" s="47"/>
      <c r="G33" s="17" t="str">
        <f t="shared" si="0"/>
        <v/>
      </c>
      <c r="H33" s="41"/>
    </row>
    <row r="34" spans="2:8">
      <c r="B34" s="21"/>
      <c r="C34" s="14"/>
      <c r="D34" s="22"/>
      <c r="E34" s="23"/>
      <c r="F34" s="43"/>
      <c r="G34" s="17" t="str">
        <f t="shared" si="0"/>
        <v/>
      </c>
      <c r="H34" s="41"/>
    </row>
    <row r="35" spans="2:8">
      <c r="B35" s="21"/>
      <c r="C35" s="14"/>
      <c r="D35" s="22"/>
      <c r="E35" s="23"/>
      <c r="F35" s="43"/>
      <c r="G35" s="17" t="str">
        <f t="shared" si="0"/>
        <v/>
      </c>
      <c r="H35" s="41"/>
    </row>
    <row r="36" spans="2:8">
      <c r="B36" s="21"/>
      <c r="C36" s="14"/>
      <c r="D36" s="22"/>
      <c r="E36" s="22"/>
      <c r="F36" s="40"/>
      <c r="G36" s="17" t="str">
        <f t="shared" si="0"/>
        <v/>
      </c>
      <c r="H36" s="41"/>
    </row>
    <row r="37" spans="2:8">
      <c r="B37" s="13"/>
      <c r="C37" s="14"/>
      <c r="D37" s="22"/>
      <c r="E37" s="22"/>
      <c r="F37" s="40"/>
      <c r="G37" s="17" t="str">
        <f t="shared" si="0"/>
        <v/>
      </c>
      <c r="H37" s="41"/>
    </row>
    <row r="38" spans="2:8">
      <c r="B38" s="21"/>
      <c r="C38" s="14"/>
      <c r="D38" s="22"/>
      <c r="E38" s="22"/>
      <c r="F38" s="38"/>
      <c r="G38" s="17" t="str">
        <f t="shared" si="0"/>
        <v/>
      </c>
      <c r="H38" s="41"/>
    </row>
    <row r="39" spans="2:8">
      <c r="B39" s="21"/>
      <c r="C39" s="14"/>
      <c r="D39" s="22"/>
      <c r="E39" s="22"/>
      <c r="F39" s="38"/>
      <c r="G39" s="17" t="str">
        <f t="shared" si="0"/>
        <v/>
      </c>
      <c r="H39" s="41"/>
    </row>
    <row r="40" spans="2:8">
      <c r="B40" s="21"/>
      <c r="C40" s="14"/>
      <c r="D40" s="22"/>
      <c r="E40" s="22"/>
      <c r="F40" s="38"/>
      <c r="G40" s="17" t="str">
        <f t="shared" si="0"/>
        <v/>
      </c>
      <c r="H40" s="41"/>
    </row>
    <row r="41" spans="2:8">
      <c r="B41" s="21"/>
      <c r="C41" s="14"/>
      <c r="D41" s="22"/>
      <c r="E41" s="22"/>
      <c r="F41" s="38"/>
      <c r="G41" s="17" t="str">
        <f t="shared" ref="G41:G72" si="1">IF(D41="","",E41*F41)</f>
        <v/>
      </c>
      <c r="H41" s="41"/>
    </row>
    <row r="42" spans="2:8">
      <c r="B42" s="21"/>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38"/>
      <c r="G45" s="17" t="str">
        <f t="shared" si="1"/>
        <v/>
      </c>
      <c r="H45" s="41"/>
    </row>
    <row r="46" spans="2:8">
      <c r="B46" s="13"/>
      <c r="C46" s="14"/>
      <c r="D46" s="22"/>
      <c r="E46" s="22"/>
      <c r="F46" s="48"/>
      <c r="G46" s="17" t="str">
        <f t="shared" si="1"/>
        <v/>
      </c>
      <c r="H46" s="41"/>
    </row>
    <row r="47" spans="2:8">
      <c r="B47" s="13"/>
      <c r="C47" s="14"/>
      <c r="D47" s="22"/>
      <c r="E47" s="22"/>
      <c r="F47" s="48"/>
      <c r="G47" s="17" t="str">
        <f t="shared" si="1"/>
        <v/>
      </c>
      <c r="H47" s="41"/>
    </row>
    <row r="48" spans="2:8">
      <c r="B48" s="21"/>
      <c r="C48" s="14"/>
      <c r="D48" s="22"/>
      <c r="E48" s="22"/>
      <c r="F48" s="38"/>
      <c r="G48" s="17" t="str">
        <f t="shared" si="1"/>
        <v/>
      </c>
      <c r="H48" s="41"/>
    </row>
    <row r="49" spans="2:8">
      <c r="B49" s="13"/>
      <c r="C49" s="14"/>
      <c r="D49" s="22"/>
      <c r="E49" s="22"/>
      <c r="F49" s="38"/>
      <c r="G49" s="17" t="str">
        <f t="shared" si="1"/>
        <v/>
      </c>
      <c r="H49" s="41"/>
    </row>
    <row r="50" spans="2:8">
      <c r="B50" s="13"/>
      <c r="C50" s="14"/>
      <c r="D50" s="22"/>
      <c r="E50" s="22"/>
      <c r="F50" s="38"/>
      <c r="G50" s="17" t="str">
        <f t="shared" si="1"/>
        <v/>
      </c>
      <c r="H50" s="41"/>
    </row>
    <row r="51" spans="2:8">
      <c r="B51" s="13"/>
      <c r="C51" s="14"/>
      <c r="D51" s="22"/>
      <c r="E51" s="22"/>
      <c r="F51" s="38"/>
      <c r="G51" s="17" t="str">
        <f t="shared" si="1"/>
        <v/>
      </c>
      <c r="H51" s="41"/>
    </row>
    <row r="52" spans="2:8">
      <c r="B52" s="13"/>
      <c r="C52" s="14"/>
      <c r="D52" s="22"/>
      <c r="E52" s="22"/>
      <c r="F52" s="38"/>
      <c r="G52" s="17" t="str">
        <f t="shared" si="1"/>
        <v/>
      </c>
      <c r="H52" s="41"/>
    </row>
    <row r="53" spans="2:8">
      <c r="B53" s="13"/>
      <c r="C53" s="14"/>
      <c r="D53" s="22"/>
      <c r="E53" s="22"/>
      <c r="F53" s="38"/>
      <c r="G53" s="17" t="str">
        <f t="shared" si="1"/>
        <v/>
      </c>
      <c r="H53" s="41"/>
    </row>
    <row r="54" spans="2:8">
      <c r="B54" s="13"/>
      <c r="C54" s="14"/>
      <c r="D54" s="37"/>
      <c r="E54" s="37"/>
      <c r="F54" s="38"/>
      <c r="G54" s="17" t="str">
        <f t="shared" si="1"/>
        <v/>
      </c>
    </row>
    <row r="55" spans="2:8">
      <c r="B55" s="13"/>
      <c r="C55" s="14"/>
      <c r="D55" s="22"/>
      <c r="E55" s="22"/>
      <c r="F55" s="38"/>
      <c r="G55" s="17" t="str">
        <f t="shared" si="1"/>
        <v/>
      </c>
      <c r="H55" s="41"/>
    </row>
    <row r="56" spans="2:8">
      <c r="B56" s="21"/>
      <c r="C56" s="14"/>
      <c r="D56" s="37"/>
      <c r="E56" s="37"/>
      <c r="F56" s="38"/>
      <c r="G56" s="17" t="str">
        <f t="shared" si="1"/>
        <v/>
      </c>
      <c r="H56" s="49"/>
    </row>
    <row r="57" spans="2:8">
      <c r="B57" s="13"/>
      <c r="C57" s="14"/>
      <c r="D57" s="37"/>
      <c r="E57" s="37"/>
      <c r="F57" s="38"/>
      <c r="G57" s="17" t="str">
        <f t="shared" si="1"/>
        <v/>
      </c>
    </row>
    <row r="58" spans="2:8">
      <c r="B58" s="13"/>
      <c r="C58" s="14"/>
      <c r="D58" s="22"/>
      <c r="E58" s="22"/>
      <c r="F58" s="38"/>
      <c r="G58" s="17" t="str">
        <f t="shared" si="1"/>
        <v/>
      </c>
      <c r="H58" s="41"/>
    </row>
    <row r="59" spans="2:8">
      <c r="B59" s="13"/>
      <c r="C59" s="14"/>
      <c r="D59" s="22"/>
      <c r="E59" s="22"/>
      <c r="F59" s="38"/>
      <c r="G59" s="17" t="str">
        <f t="shared" si="1"/>
        <v/>
      </c>
      <c r="H59" s="41"/>
    </row>
    <row r="60" spans="2:8">
      <c r="B60" s="13"/>
      <c r="C60" s="14"/>
      <c r="D60" s="22"/>
      <c r="E60" s="22"/>
      <c r="F60" s="38"/>
      <c r="G60" s="17" t="str">
        <f t="shared" si="1"/>
        <v/>
      </c>
      <c r="H60" s="41"/>
    </row>
    <row r="61" spans="2:8">
      <c r="B61" s="13"/>
      <c r="C61" s="14"/>
      <c r="D61" s="22"/>
      <c r="E61" s="22"/>
      <c r="F61" s="38"/>
      <c r="G61" s="17" t="str">
        <f t="shared" si="1"/>
        <v/>
      </c>
      <c r="H61" s="41"/>
    </row>
    <row r="62" spans="2:8">
      <c r="B62" s="21"/>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13"/>
      <c r="C65" s="14"/>
      <c r="D65" s="22"/>
      <c r="E65" s="22"/>
      <c r="F65" s="38"/>
      <c r="G65" s="17" t="str">
        <f t="shared" si="1"/>
        <v/>
      </c>
      <c r="H65" s="41"/>
    </row>
    <row r="66" spans="2:8">
      <c r="B66" s="21"/>
      <c r="C66" s="14"/>
      <c r="D66" s="22"/>
      <c r="E66" s="22"/>
      <c r="F66" s="38"/>
      <c r="G66" s="17" t="str">
        <f t="shared" si="1"/>
        <v/>
      </c>
      <c r="H66" s="41"/>
    </row>
    <row r="67" spans="2:8">
      <c r="B67" s="13"/>
      <c r="C67" s="14"/>
      <c r="D67" s="22"/>
      <c r="E67" s="22"/>
      <c r="F67" s="38"/>
      <c r="G67" s="17" t="str">
        <f t="shared" si="1"/>
        <v/>
      </c>
      <c r="H67" s="41"/>
    </row>
    <row r="68" spans="2:8">
      <c r="B68" s="21"/>
      <c r="C68" s="14"/>
      <c r="D68" s="22"/>
      <c r="E68" s="22"/>
      <c r="F68" s="38"/>
      <c r="G68" s="17" t="str">
        <f t="shared" si="1"/>
        <v/>
      </c>
      <c r="H68" s="41"/>
    </row>
    <row r="69" spans="2:8">
      <c r="B69" s="13"/>
      <c r="C69" s="14"/>
      <c r="D69" s="22"/>
      <c r="E69" s="22"/>
      <c r="F69" s="38"/>
      <c r="G69" s="17" t="str">
        <f t="shared" si="1"/>
        <v/>
      </c>
      <c r="H69" s="41"/>
    </row>
    <row r="70" spans="2:8">
      <c r="B70" s="13"/>
      <c r="C70" s="14"/>
      <c r="D70" s="22"/>
      <c r="E70" s="22"/>
      <c r="F70" s="38"/>
      <c r="G70" s="17" t="str">
        <f t="shared" si="1"/>
        <v/>
      </c>
      <c r="H70" s="41"/>
    </row>
    <row r="71" spans="2:8">
      <c r="B71" s="13"/>
      <c r="C71" s="14"/>
      <c r="D71" s="22"/>
      <c r="E71" s="22"/>
      <c r="F71" s="38"/>
      <c r="G71" s="17" t="str">
        <f t="shared" si="1"/>
        <v/>
      </c>
      <c r="H71" s="41"/>
    </row>
    <row r="72" spans="2:8">
      <c r="B72" s="13"/>
      <c r="C72" s="14"/>
      <c r="D72" s="22"/>
      <c r="E72" s="22"/>
      <c r="F72" s="38"/>
      <c r="G72" s="17" t="str">
        <f t="shared" si="1"/>
        <v/>
      </c>
      <c r="H72" s="41"/>
    </row>
    <row r="73" spans="2:8">
      <c r="B73" s="13"/>
      <c r="C73" s="14"/>
      <c r="D73" s="22"/>
      <c r="E73" s="22"/>
      <c r="F73" s="38"/>
      <c r="G73" s="17" t="str">
        <f>IF(D73="","",E73*F73)</f>
        <v/>
      </c>
      <c r="H73" s="41"/>
    </row>
    <row r="74" spans="2:8">
      <c r="B74" s="21"/>
      <c r="C74" s="14"/>
      <c r="D74" s="22"/>
      <c r="E74" s="22"/>
      <c r="F74" s="38"/>
      <c r="G74" s="17" t="str">
        <f>IF(D74="","",E74*F74)</f>
        <v/>
      </c>
      <c r="H74" s="41"/>
    </row>
    <row r="75" spans="2:8" s="28" customFormat="1" ht="24.95" customHeight="1">
      <c r="B75" s="90" t="str">
        <f>$B$10</f>
        <v>C14.7</v>
      </c>
      <c r="C75" s="30" t="s">
        <v>94</v>
      </c>
      <c r="D75" s="31"/>
      <c r="E75" s="32"/>
      <c r="F75" s="31"/>
      <c r="G75" s="33">
        <f>SUM(G9:G74)</f>
        <v>0</v>
      </c>
      <c r="H75"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7">
    <tabColor rgb="FFFF0000"/>
  </sheetPr>
  <dimension ref="B1:H74"/>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C14.8</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IF(D9="","",E9*F9)</f>
        <v/>
      </c>
      <c r="H9" s="18"/>
    </row>
    <row r="10" spans="2:8" ht="25.5">
      <c r="B10" s="74" t="s">
        <v>3431</v>
      </c>
      <c r="C10" s="20" t="s">
        <v>3432</v>
      </c>
      <c r="D10" s="22"/>
      <c r="E10" s="22"/>
      <c r="F10" s="40"/>
      <c r="G10" s="17" t="str">
        <f>IF(D10="","",E10*F10)</f>
        <v/>
      </c>
      <c r="H10" s="41"/>
    </row>
    <row r="11" spans="2:8">
      <c r="B11" s="50"/>
      <c r="C11" s="14"/>
      <c r="D11" s="22"/>
      <c r="E11" s="22"/>
      <c r="F11" s="40"/>
      <c r="G11" s="17" t="str">
        <f>IF(D11="","",E11*F11)</f>
        <v/>
      </c>
      <c r="H11" s="41"/>
    </row>
    <row r="12" spans="2:8" ht="25.5">
      <c r="B12" s="50" t="s">
        <v>3433</v>
      </c>
      <c r="C12" s="14" t="s">
        <v>3434</v>
      </c>
      <c r="D12" s="22" t="s">
        <v>109</v>
      </c>
      <c r="E12" s="22"/>
      <c r="F12" s="40"/>
      <c r="G12" s="17">
        <f>IF(D12="","",E12*F12)</f>
        <v>0</v>
      </c>
      <c r="H12" s="41"/>
    </row>
    <row r="13" spans="2:8">
      <c r="B13" s="50"/>
      <c r="C13" s="14"/>
      <c r="D13" s="22"/>
      <c r="E13" s="22"/>
      <c r="F13" s="40"/>
      <c r="G13" s="17"/>
      <c r="H13" s="41"/>
    </row>
    <row r="14" spans="2:8">
      <c r="B14" s="50" t="s">
        <v>3435</v>
      </c>
      <c r="C14" s="14" t="s">
        <v>3436</v>
      </c>
      <c r="D14" s="22"/>
      <c r="E14" s="22"/>
      <c r="F14" s="40"/>
      <c r="G14" s="17" t="str">
        <f>IF(D14="","",E14*F14)</f>
        <v/>
      </c>
      <c r="H14" s="41"/>
    </row>
    <row r="15" spans="2:8">
      <c r="B15" s="50"/>
      <c r="C15" s="14"/>
      <c r="D15" s="22"/>
      <c r="E15" s="22"/>
      <c r="F15" s="40"/>
      <c r="G15" s="17"/>
      <c r="H15" s="41"/>
    </row>
    <row r="16" spans="2:8" ht="25.5">
      <c r="B16" s="50" t="s">
        <v>3437</v>
      </c>
      <c r="C16" s="14" t="s">
        <v>3438</v>
      </c>
      <c r="D16" s="22" t="s">
        <v>93</v>
      </c>
      <c r="E16" s="23"/>
      <c r="F16" s="24"/>
      <c r="G16" s="17">
        <f>IF(D16="","",E16*F16)</f>
        <v>0</v>
      </c>
      <c r="H16" s="42"/>
    </row>
    <row r="17" spans="2:8">
      <c r="B17" s="50"/>
      <c r="C17" s="14"/>
      <c r="D17" s="22"/>
      <c r="E17" s="23"/>
      <c r="F17" s="24"/>
      <c r="G17" s="17"/>
      <c r="H17" s="42"/>
    </row>
    <row r="18" spans="2:8" ht="25.5">
      <c r="B18" s="50" t="s">
        <v>3439</v>
      </c>
      <c r="C18" s="14" t="s">
        <v>3440</v>
      </c>
      <c r="D18" s="22" t="s">
        <v>335</v>
      </c>
      <c r="E18" s="23"/>
      <c r="F18" s="24"/>
      <c r="G18" s="17">
        <f t="shared" ref="G18:G49" si="0">IF(D18="","",E18*F18)</f>
        <v>0</v>
      </c>
      <c r="H18" s="42"/>
    </row>
    <row r="19" spans="2:8">
      <c r="B19" s="50"/>
      <c r="C19" s="14"/>
      <c r="D19" s="22"/>
      <c r="E19" s="23"/>
      <c r="F19" s="24"/>
      <c r="G19" s="17" t="str">
        <f t="shared" si="0"/>
        <v/>
      </c>
      <c r="H19" s="42"/>
    </row>
    <row r="20" spans="2:8">
      <c r="B20" s="50" t="s">
        <v>3441</v>
      </c>
      <c r="C20" s="14" t="s">
        <v>3442</v>
      </c>
      <c r="D20" s="22"/>
      <c r="E20" s="23"/>
      <c r="F20" s="24"/>
      <c r="G20" s="17" t="str">
        <f t="shared" si="0"/>
        <v/>
      </c>
      <c r="H20" s="42"/>
    </row>
    <row r="21" spans="2:8">
      <c r="B21" s="50"/>
      <c r="C21" s="14"/>
      <c r="D21" s="22"/>
      <c r="E21" s="23"/>
      <c r="F21" s="40"/>
      <c r="G21" s="17" t="str">
        <f t="shared" si="0"/>
        <v/>
      </c>
      <c r="H21" s="41"/>
    </row>
    <row r="22" spans="2:8">
      <c r="B22" s="50" t="s">
        <v>3443</v>
      </c>
      <c r="C22" s="14" t="s">
        <v>3444</v>
      </c>
      <c r="D22" s="15" t="s">
        <v>1118</v>
      </c>
      <c r="E22" s="23"/>
      <c r="F22" s="43"/>
      <c r="G22" s="17">
        <f t="shared" si="0"/>
        <v>0</v>
      </c>
      <c r="H22" s="41"/>
    </row>
    <row r="23" spans="2:8">
      <c r="B23" s="50"/>
      <c r="C23" s="14"/>
      <c r="D23" s="22"/>
      <c r="E23" s="23"/>
      <c r="F23" s="45"/>
      <c r="G23" s="17" t="str">
        <f t="shared" si="0"/>
        <v/>
      </c>
    </row>
    <row r="24" spans="2:8">
      <c r="B24" s="50" t="s">
        <v>3445</v>
      </c>
      <c r="C24" s="14" t="s">
        <v>3446</v>
      </c>
      <c r="D24" s="22" t="s">
        <v>467</v>
      </c>
      <c r="E24" s="23"/>
      <c r="F24" s="45"/>
      <c r="G24" s="17">
        <f t="shared" si="0"/>
        <v>0</v>
      </c>
    </row>
    <row r="25" spans="2:8">
      <c r="B25" s="50"/>
      <c r="C25" s="14"/>
      <c r="D25" s="22"/>
      <c r="E25" s="23"/>
      <c r="F25" s="38"/>
      <c r="G25" s="17" t="str">
        <f t="shared" si="0"/>
        <v/>
      </c>
    </row>
    <row r="26" spans="2:8">
      <c r="B26" s="50" t="s">
        <v>3447</v>
      </c>
      <c r="C26" s="14" t="s">
        <v>3448</v>
      </c>
      <c r="D26" s="22"/>
      <c r="E26" s="23"/>
      <c r="F26" s="45"/>
      <c r="G26" s="17" t="str">
        <f t="shared" si="0"/>
        <v/>
      </c>
    </row>
    <row r="27" spans="2:8">
      <c r="B27" s="50"/>
      <c r="C27" s="14"/>
      <c r="D27" s="22"/>
      <c r="E27" s="23"/>
      <c r="F27" s="43"/>
      <c r="G27" s="17" t="str">
        <f t="shared" si="0"/>
        <v/>
      </c>
    </row>
    <row r="28" spans="2:8">
      <c r="B28" s="50" t="s">
        <v>3449</v>
      </c>
      <c r="C28" s="14" t="s">
        <v>3450</v>
      </c>
      <c r="D28" s="22" t="s">
        <v>109</v>
      </c>
      <c r="E28" s="23"/>
      <c r="F28" s="45"/>
      <c r="G28" s="17">
        <f t="shared" si="0"/>
        <v>0</v>
      </c>
    </row>
    <row r="29" spans="2:8">
      <c r="B29" s="50"/>
      <c r="C29" s="14"/>
      <c r="D29" s="22"/>
      <c r="E29" s="23"/>
      <c r="F29" s="38"/>
      <c r="G29" s="17" t="str">
        <f t="shared" si="0"/>
        <v/>
      </c>
      <c r="H29" s="42"/>
    </row>
    <row r="30" spans="2:8">
      <c r="B30" s="50" t="s">
        <v>3451</v>
      </c>
      <c r="C30" s="14" t="s">
        <v>3452</v>
      </c>
      <c r="D30" s="22" t="s">
        <v>467</v>
      </c>
      <c r="E30" s="26"/>
      <c r="F30" s="27"/>
      <c r="G30" s="17">
        <f t="shared" si="0"/>
        <v>0</v>
      </c>
      <c r="H30" s="18"/>
    </row>
    <row r="31" spans="2:8" s="36" customFormat="1">
      <c r="B31" s="50"/>
      <c r="C31" s="14"/>
      <c r="D31" s="15"/>
      <c r="E31" s="26"/>
      <c r="F31" s="27"/>
      <c r="G31" s="17" t="str">
        <f t="shared" si="0"/>
        <v/>
      </c>
      <c r="H31" s="18"/>
    </row>
    <row r="32" spans="2:8">
      <c r="B32" s="50" t="s">
        <v>3453</v>
      </c>
      <c r="C32" s="14" t="s">
        <v>3454</v>
      </c>
      <c r="D32" s="22" t="s">
        <v>109</v>
      </c>
      <c r="E32" s="23"/>
      <c r="F32" s="38"/>
      <c r="G32" s="17">
        <f t="shared" si="0"/>
        <v>0</v>
      </c>
      <c r="H32" s="42"/>
    </row>
    <row r="33" spans="2:8">
      <c r="B33" s="50"/>
      <c r="C33" s="14"/>
      <c r="D33" s="22"/>
      <c r="E33" s="23"/>
      <c r="F33" s="38"/>
      <c r="G33" s="17" t="str">
        <f t="shared" si="0"/>
        <v/>
      </c>
      <c r="H33" s="42"/>
    </row>
    <row r="34" spans="2:8">
      <c r="B34" s="50" t="s">
        <v>3455</v>
      </c>
      <c r="C34" s="14" t="s">
        <v>3456</v>
      </c>
      <c r="D34" s="22" t="s">
        <v>109</v>
      </c>
      <c r="E34" s="23"/>
      <c r="F34" s="47"/>
      <c r="G34" s="17">
        <f t="shared" si="0"/>
        <v>0</v>
      </c>
      <c r="H34" s="41"/>
    </row>
    <row r="35" spans="2:8">
      <c r="B35" s="50"/>
      <c r="C35" s="14"/>
      <c r="D35" s="22"/>
      <c r="E35" s="23"/>
      <c r="F35" s="47"/>
      <c r="G35" s="17" t="str">
        <f t="shared" si="0"/>
        <v/>
      </c>
      <c r="H35" s="41"/>
    </row>
    <row r="36" spans="2:8" ht="14.25">
      <c r="B36" s="50" t="s">
        <v>3457</v>
      </c>
      <c r="C36" s="14" t="s">
        <v>3458</v>
      </c>
      <c r="D36" s="22" t="s">
        <v>93</v>
      </c>
      <c r="E36" s="23"/>
      <c r="F36" s="43"/>
      <c r="G36" s="17">
        <f t="shared" si="0"/>
        <v>0</v>
      </c>
      <c r="H36" s="41"/>
    </row>
    <row r="37" spans="2:8">
      <c r="B37" s="50"/>
      <c r="C37" s="14"/>
      <c r="D37" s="22"/>
      <c r="E37" s="23"/>
      <c r="F37" s="43"/>
      <c r="G37" s="17" t="str">
        <f t="shared" si="0"/>
        <v/>
      </c>
      <c r="H37" s="41"/>
    </row>
    <row r="38" spans="2:8">
      <c r="B38" s="50" t="s">
        <v>3459</v>
      </c>
      <c r="C38" s="14" t="s">
        <v>3460</v>
      </c>
      <c r="D38" s="22" t="s">
        <v>109</v>
      </c>
      <c r="E38" s="22"/>
      <c r="F38" s="40"/>
      <c r="G38" s="17">
        <f t="shared" si="0"/>
        <v>0</v>
      </c>
      <c r="H38" s="41"/>
    </row>
    <row r="39" spans="2:8">
      <c r="B39" s="50"/>
      <c r="C39" s="14"/>
      <c r="D39" s="22"/>
      <c r="E39" s="22"/>
      <c r="F39" s="40"/>
      <c r="G39" s="17" t="str">
        <f t="shared" si="0"/>
        <v/>
      </c>
      <c r="H39" s="41"/>
    </row>
    <row r="40" spans="2:8" ht="25.5">
      <c r="B40" s="50" t="s">
        <v>3461</v>
      </c>
      <c r="C40" s="14" t="s">
        <v>3462</v>
      </c>
      <c r="D40" s="22" t="s">
        <v>93</v>
      </c>
      <c r="E40" s="22"/>
      <c r="F40" s="38"/>
      <c r="G40" s="17">
        <f t="shared" si="0"/>
        <v>0</v>
      </c>
      <c r="H40" s="41"/>
    </row>
    <row r="41" spans="2:8">
      <c r="B41" s="21"/>
      <c r="C41" s="14"/>
      <c r="D41" s="22"/>
      <c r="E41" s="22"/>
      <c r="F41" s="38"/>
      <c r="G41" s="17" t="str">
        <f t="shared" si="0"/>
        <v/>
      </c>
      <c r="H41" s="41"/>
    </row>
    <row r="42" spans="2:8">
      <c r="B42" s="21"/>
      <c r="C42" s="14"/>
      <c r="D42" s="22"/>
      <c r="E42" s="22"/>
      <c r="F42" s="38"/>
      <c r="G42" s="17" t="str">
        <f t="shared" si="0"/>
        <v/>
      </c>
      <c r="H42" s="41"/>
    </row>
    <row r="43" spans="2:8">
      <c r="B43" s="21"/>
      <c r="C43" s="14"/>
      <c r="D43" s="22"/>
      <c r="E43" s="22"/>
      <c r="F43" s="38"/>
      <c r="G43" s="17" t="str">
        <f t="shared" si="0"/>
        <v/>
      </c>
      <c r="H43" s="41"/>
    </row>
    <row r="44" spans="2:8">
      <c r="B44" s="21"/>
      <c r="C44" s="14"/>
      <c r="D44" s="22"/>
      <c r="E44" s="22"/>
      <c r="F44" s="38"/>
      <c r="G44" s="17" t="str">
        <f t="shared" si="0"/>
        <v/>
      </c>
      <c r="H44" s="41"/>
    </row>
    <row r="45" spans="2:8">
      <c r="B45" s="13"/>
      <c r="C45" s="14"/>
      <c r="D45" s="22"/>
      <c r="E45" s="22"/>
      <c r="F45" s="38"/>
      <c r="G45" s="17" t="str">
        <f t="shared" si="0"/>
        <v/>
      </c>
      <c r="H45" s="41"/>
    </row>
    <row r="46" spans="2:8">
      <c r="B46" s="13"/>
      <c r="C46" s="14"/>
      <c r="D46" s="22"/>
      <c r="E46" s="22"/>
      <c r="F46" s="38"/>
      <c r="G46" s="17" t="str">
        <f t="shared" si="0"/>
        <v/>
      </c>
      <c r="H46" s="41"/>
    </row>
    <row r="47" spans="2:8">
      <c r="B47" s="13"/>
      <c r="C47" s="14"/>
      <c r="D47" s="22"/>
      <c r="E47" s="22"/>
      <c r="F47" s="38"/>
      <c r="G47" s="17" t="str">
        <f t="shared" si="0"/>
        <v/>
      </c>
      <c r="H47" s="41"/>
    </row>
    <row r="48" spans="2:8">
      <c r="B48" s="13"/>
      <c r="C48" s="14"/>
      <c r="D48" s="22"/>
      <c r="E48" s="22"/>
      <c r="F48" s="48"/>
      <c r="G48" s="17" t="str">
        <f t="shared" si="0"/>
        <v/>
      </c>
      <c r="H48" s="41"/>
    </row>
    <row r="49" spans="2:8">
      <c r="B49" s="13"/>
      <c r="C49" s="14"/>
      <c r="D49" s="22"/>
      <c r="E49" s="22"/>
      <c r="F49" s="48"/>
      <c r="G49" s="17" t="str">
        <f t="shared" si="0"/>
        <v/>
      </c>
      <c r="H49" s="41"/>
    </row>
    <row r="50" spans="2:8">
      <c r="B50" s="21"/>
      <c r="C50" s="14"/>
      <c r="D50" s="22"/>
      <c r="E50" s="22"/>
      <c r="F50" s="38"/>
      <c r="G50" s="17" t="str">
        <f t="shared" ref="G50:G73" si="1">IF(D50="","",E50*F50)</f>
        <v/>
      </c>
      <c r="H50" s="41"/>
    </row>
    <row r="51" spans="2:8">
      <c r="B51" s="13"/>
      <c r="C51" s="14"/>
      <c r="D51" s="22"/>
      <c r="E51" s="22"/>
      <c r="F51" s="38"/>
      <c r="G51" s="17" t="str">
        <f t="shared" si="1"/>
        <v/>
      </c>
      <c r="H51" s="41"/>
    </row>
    <row r="52" spans="2:8">
      <c r="B52" s="13"/>
      <c r="C52" s="14"/>
      <c r="D52" s="22"/>
      <c r="E52" s="22"/>
      <c r="F52" s="38"/>
      <c r="G52" s="17" t="str">
        <f t="shared" si="1"/>
        <v/>
      </c>
      <c r="H52" s="41"/>
    </row>
    <row r="53" spans="2:8">
      <c r="B53" s="13"/>
      <c r="C53" s="14"/>
      <c r="D53" s="22"/>
      <c r="E53" s="22"/>
      <c r="F53" s="38"/>
      <c r="G53" s="17" t="str">
        <f t="shared" si="1"/>
        <v/>
      </c>
      <c r="H53" s="41"/>
    </row>
    <row r="54" spans="2:8">
      <c r="B54" s="13"/>
      <c r="C54" s="14"/>
      <c r="D54" s="22"/>
      <c r="E54" s="22"/>
      <c r="F54" s="38"/>
      <c r="G54" s="17" t="str">
        <f t="shared" si="1"/>
        <v/>
      </c>
      <c r="H54" s="41"/>
    </row>
    <row r="55" spans="2:8">
      <c r="B55" s="13"/>
      <c r="C55" s="14"/>
      <c r="D55" s="22"/>
      <c r="E55" s="22"/>
      <c r="F55" s="38"/>
      <c r="G55" s="17" t="str">
        <f t="shared" si="1"/>
        <v/>
      </c>
      <c r="H55" s="41"/>
    </row>
    <row r="56" spans="2:8">
      <c r="B56" s="13"/>
      <c r="C56" s="14"/>
      <c r="D56" s="37"/>
      <c r="E56" s="37"/>
      <c r="F56" s="38"/>
      <c r="G56" s="17" t="str">
        <f t="shared" si="1"/>
        <v/>
      </c>
    </row>
    <row r="57" spans="2:8">
      <c r="B57" s="13"/>
      <c r="C57" s="14"/>
      <c r="D57" s="22"/>
      <c r="E57" s="22"/>
      <c r="F57" s="38"/>
      <c r="G57" s="17" t="str">
        <f t="shared" si="1"/>
        <v/>
      </c>
      <c r="H57" s="41"/>
    </row>
    <row r="58" spans="2:8">
      <c r="B58" s="21"/>
      <c r="C58" s="14"/>
      <c r="D58" s="37"/>
      <c r="E58" s="37"/>
      <c r="F58" s="38"/>
      <c r="G58" s="17" t="str">
        <f t="shared" si="1"/>
        <v/>
      </c>
      <c r="H58" s="49"/>
    </row>
    <row r="59" spans="2:8">
      <c r="B59" s="13"/>
      <c r="C59" s="14"/>
      <c r="D59" s="37"/>
      <c r="E59" s="37"/>
      <c r="F59" s="38"/>
      <c r="G59" s="17" t="str">
        <f t="shared" si="1"/>
        <v/>
      </c>
    </row>
    <row r="60" spans="2:8">
      <c r="B60" s="13"/>
      <c r="C60" s="14"/>
      <c r="D60" s="22"/>
      <c r="E60" s="22"/>
      <c r="F60" s="38"/>
      <c r="G60" s="17" t="str">
        <f t="shared" si="1"/>
        <v/>
      </c>
      <c r="H60" s="41"/>
    </row>
    <row r="61" spans="2:8">
      <c r="B61" s="13"/>
      <c r="C61" s="14"/>
      <c r="D61" s="22"/>
      <c r="E61" s="22"/>
      <c r="F61" s="38"/>
      <c r="G61" s="17" t="str">
        <f t="shared" si="1"/>
        <v/>
      </c>
      <c r="H61" s="41"/>
    </row>
    <row r="62" spans="2:8">
      <c r="B62" s="13"/>
      <c r="C62" s="14"/>
      <c r="D62" s="22"/>
      <c r="E62" s="22"/>
      <c r="F62" s="38"/>
      <c r="G62" s="17" t="str">
        <f t="shared" si="1"/>
        <v/>
      </c>
      <c r="H62" s="41"/>
    </row>
    <row r="63" spans="2:8">
      <c r="B63" s="13"/>
      <c r="C63" s="14"/>
      <c r="D63" s="22"/>
      <c r="E63" s="22"/>
      <c r="F63" s="38"/>
      <c r="G63" s="17" t="str">
        <f t="shared" si="1"/>
        <v/>
      </c>
      <c r="H63" s="41"/>
    </row>
    <row r="64" spans="2:8">
      <c r="B64" s="21"/>
      <c r="C64" s="14"/>
      <c r="D64" s="22"/>
      <c r="E64" s="22"/>
      <c r="F64" s="38"/>
      <c r="G64" s="17" t="str">
        <f t="shared" si="1"/>
        <v/>
      </c>
      <c r="H64" s="41"/>
    </row>
    <row r="65" spans="2:8">
      <c r="B65" s="13"/>
      <c r="C65" s="14"/>
      <c r="D65" s="22"/>
      <c r="E65" s="22"/>
      <c r="F65" s="38"/>
      <c r="G65" s="17" t="str">
        <f t="shared" si="1"/>
        <v/>
      </c>
      <c r="H65" s="41"/>
    </row>
    <row r="66" spans="2:8">
      <c r="B66" s="13"/>
      <c r="C66" s="14"/>
      <c r="D66" s="22"/>
      <c r="E66" s="22"/>
      <c r="F66" s="38"/>
      <c r="G66" s="17" t="str">
        <f t="shared" si="1"/>
        <v/>
      </c>
      <c r="H66" s="41"/>
    </row>
    <row r="67" spans="2:8">
      <c r="B67" s="13"/>
      <c r="C67" s="14"/>
      <c r="D67" s="22"/>
      <c r="E67" s="22"/>
      <c r="F67" s="38"/>
      <c r="G67" s="17" t="str">
        <f t="shared" si="1"/>
        <v/>
      </c>
      <c r="H67" s="41"/>
    </row>
    <row r="68" spans="2:8">
      <c r="B68" s="21"/>
      <c r="C68" s="14"/>
      <c r="D68" s="22"/>
      <c r="E68" s="22"/>
      <c r="F68" s="38"/>
      <c r="G68" s="17" t="str">
        <f t="shared" si="1"/>
        <v/>
      </c>
      <c r="H68" s="41"/>
    </row>
    <row r="69" spans="2:8">
      <c r="B69" s="13"/>
      <c r="C69" s="14"/>
      <c r="D69" s="22"/>
      <c r="E69" s="22"/>
      <c r="F69" s="38"/>
      <c r="G69" s="17" t="str">
        <f t="shared" si="1"/>
        <v/>
      </c>
      <c r="H69" s="41"/>
    </row>
    <row r="70" spans="2:8">
      <c r="B70" s="13"/>
      <c r="C70" s="14"/>
      <c r="D70" s="22"/>
      <c r="E70" s="22"/>
      <c r="F70" s="38"/>
      <c r="G70" s="17" t="str">
        <f t="shared" si="1"/>
        <v/>
      </c>
      <c r="H70" s="41"/>
    </row>
    <row r="71" spans="2:8">
      <c r="B71" s="13"/>
      <c r="C71" s="14"/>
      <c r="D71" s="22"/>
      <c r="E71" s="22"/>
      <c r="F71" s="38"/>
      <c r="G71" s="17" t="str">
        <f t="shared" si="1"/>
        <v/>
      </c>
      <c r="H71" s="41"/>
    </row>
    <row r="72" spans="2:8">
      <c r="B72" s="13"/>
      <c r="C72" s="14"/>
      <c r="D72" s="22"/>
      <c r="E72" s="22"/>
      <c r="F72" s="38"/>
      <c r="G72" s="17" t="str">
        <f t="shared" si="1"/>
        <v/>
      </c>
      <c r="H72" s="41"/>
    </row>
    <row r="73" spans="2:8">
      <c r="B73" s="21"/>
      <c r="C73" s="14"/>
      <c r="D73" s="22"/>
      <c r="E73" s="22"/>
      <c r="F73" s="38"/>
      <c r="G73" s="17" t="str">
        <f t="shared" si="1"/>
        <v/>
      </c>
      <c r="H73" s="41"/>
    </row>
    <row r="74" spans="2:8" s="28" customFormat="1" ht="24.95" customHeight="1">
      <c r="B74" s="90" t="str">
        <f>$B$10</f>
        <v>C14.8</v>
      </c>
      <c r="C74" s="30" t="s">
        <v>94</v>
      </c>
      <c r="D74" s="31"/>
      <c r="E74" s="32"/>
      <c r="F74" s="31"/>
      <c r="G74" s="33">
        <f>SUM(G9:G73)</f>
        <v>0</v>
      </c>
      <c r="H74" s="34"/>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8">
    <tabColor rgb="FFFF0000"/>
  </sheetPr>
  <dimension ref="B1:H149"/>
  <sheetViews>
    <sheetView view="pageBreakPreview" topLeftCell="B1"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C14.9</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ht="25.5">
      <c r="B10" s="74" t="s">
        <v>3463</v>
      </c>
      <c r="C10" s="20" t="s">
        <v>3464</v>
      </c>
      <c r="D10" s="22"/>
      <c r="E10" s="22"/>
      <c r="F10" s="40"/>
      <c r="G10" s="17" t="str">
        <f t="shared" si="0"/>
        <v/>
      </c>
      <c r="H10" s="41"/>
    </row>
    <row r="11" spans="2:8">
      <c r="B11" s="50"/>
      <c r="C11" s="14"/>
      <c r="D11" s="22"/>
      <c r="E11" s="22"/>
      <c r="F11" s="40"/>
      <c r="G11" s="17" t="str">
        <f t="shared" si="0"/>
        <v/>
      </c>
      <c r="H11" s="41"/>
    </row>
    <row r="12" spans="2:8">
      <c r="B12" s="50" t="s">
        <v>3465</v>
      </c>
      <c r="C12" s="14" t="s">
        <v>3466</v>
      </c>
      <c r="D12" s="22" t="s">
        <v>335</v>
      </c>
      <c r="E12" s="22"/>
      <c r="F12" s="40"/>
      <c r="G12" s="17">
        <f t="shared" si="0"/>
        <v>0</v>
      </c>
      <c r="H12" s="41"/>
    </row>
    <row r="13" spans="2:8">
      <c r="B13" s="50"/>
      <c r="C13" s="14"/>
      <c r="D13" s="22"/>
      <c r="E13" s="22"/>
      <c r="F13" s="40"/>
      <c r="G13" s="17" t="str">
        <f t="shared" si="0"/>
        <v/>
      </c>
      <c r="H13" s="41"/>
    </row>
    <row r="14" spans="2:8" ht="25.5">
      <c r="B14" s="50" t="s">
        <v>3467</v>
      </c>
      <c r="C14" s="14" t="s">
        <v>3468</v>
      </c>
      <c r="D14" s="22" t="s">
        <v>109</v>
      </c>
      <c r="E14" s="23"/>
      <c r="F14" s="24"/>
      <c r="G14" s="17">
        <f t="shared" si="0"/>
        <v>0</v>
      </c>
      <c r="H14" s="42"/>
    </row>
    <row r="15" spans="2:8">
      <c r="B15" s="74"/>
      <c r="C15" s="14"/>
      <c r="D15" s="22"/>
      <c r="E15" s="23"/>
      <c r="F15" s="24"/>
      <c r="G15" s="17" t="str">
        <f t="shared" si="0"/>
        <v/>
      </c>
      <c r="H15" s="42"/>
    </row>
    <row r="16" spans="2:8">
      <c r="B16" s="50" t="s">
        <v>3469</v>
      </c>
      <c r="C16" s="14" t="s">
        <v>3470</v>
      </c>
      <c r="D16" s="22"/>
      <c r="E16" s="23"/>
      <c r="F16" s="24"/>
      <c r="G16" s="17" t="str">
        <f t="shared" si="0"/>
        <v/>
      </c>
      <c r="H16" s="42"/>
    </row>
    <row r="17" spans="2:8">
      <c r="B17" s="74"/>
      <c r="C17" s="14"/>
      <c r="D17" s="22"/>
      <c r="E17" s="23"/>
      <c r="F17" s="24"/>
      <c r="G17" s="17" t="str">
        <f t="shared" si="0"/>
        <v/>
      </c>
      <c r="H17" s="42"/>
    </row>
    <row r="18" spans="2:8">
      <c r="B18" s="50" t="s">
        <v>3471</v>
      </c>
      <c r="C18" s="14" t="s">
        <v>3472</v>
      </c>
      <c r="D18" s="22" t="s">
        <v>335</v>
      </c>
      <c r="E18" s="23"/>
      <c r="F18" s="40"/>
      <c r="G18" s="17">
        <f t="shared" si="0"/>
        <v>0</v>
      </c>
      <c r="H18" s="41"/>
    </row>
    <row r="19" spans="2:8">
      <c r="B19" s="50"/>
      <c r="C19" s="14"/>
      <c r="D19" s="22"/>
      <c r="E19" s="23"/>
      <c r="F19" s="43"/>
      <c r="G19" s="17" t="str">
        <f t="shared" si="0"/>
        <v/>
      </c>
      <c r="H19" s="41"/>
    </row>
    <row r="20" spans="2:8">
      <c r="B20" s="50" t="s">
        <v>3473</v>
      </c>
      <c r="C20" s="14" t="s">
        <v>3474</v>
      </c>
      <c r="D20" s="22"/>
      <c r="E20" s="23"/>
      <c r="F20" s="45"/>
      <c r="G20" s="17" t="str">
        <f t="shared" si="0"/>
        <v/>
      </c>
    </row>
    <row r="21" spans="2:8">
      <c r="B21" s="50"/>
      <c r="C21" s="14"/>
      <c r="D21" s="22"/>
      <c r="E21" s="23"/>
      <c r="F21" s="45"/>
      <c r="G21" s="17" t="str">
        <f t="shared" si="0"/>
        <v/>
      </c>
    </row>
    <row r="22" spans="2:8">
      <c r="B22" s="50" t="s">
        <v>3475</v>
      </c>
      <c r="C22" s="14" t="s">
        <v>3476</v>
      </c>
      <c r="D22" s="22" t="s">
        <v>109</v>
      </c>
      <c r="E22" s="23"/>
      <c r="F22" s="38"/>
      <c r="G22" s="17">
        <f t="shared" si="0"/>
        <v>0</v>
      </c>
    </row>
    <row r="23" spans="2:8">
      <c r="B23" s="50"/>
      <c r="C23" s="14"/>
      <c r="D23" s="22"/>
      <c r="E23" s="23"/>
      <c r="F23" s="45"/>
      <c r="G23" s="17" t="str">
        <f t="shared" si="0"/>
        <v/>
      </c>
    </row>
    <row r="24" spans="2:8">
      <c r="B24" s="50" t="s">
        <v>3477</v>
      </c>
      <c r="C24" s="14" t="s">
        <v>3478</v>
      </c>
      <c r="D24" s="22" t="s">
        <v>109</v>
      </c>
      <c r="E24" s="23"/>
      <c r="F24" s="43"/>
      <c r="G24" s="17">
        <f t="shared" si="0"/>
        <v>0</v>
      </c>
    </row>
    <row r="25" spans="2:8">
      <c r="B25" s="50"/>
      <c r="C25" s="14"/>
      <c r="D25" s="22"/>
      <c r="E25" s="23"/>
      <c r="F25" s="45"/>
      <c r="G25" s="17" t="str">
        <f t="shared" si="0"/>
        <v/>
      </c>
    </row>
    <row r="26" spans="2:8" ht="25.5">
      <c r="B26" s="50" t="s">
        <v>3479</v>
      </c>
      <c r="C26" s="14" t="s">
        <v>3480</v>
      </c>
      <c r="D26" s="22"/>
      <c r="E26" s="23"/>
      <c r="F26" s="38"/>
      <c r="G26" s="17" t="str">
        <f t="shared" si="0"/>
        <v/>
      </c>
      <c r="H26" s="42"/>
    </row>
    <row r="27" spans="2:8">
      <c r="B27" s="50"/>
      <c r="C27" s="14"/>
      <c r="D27" s="22"/>
      <c r="E27" s="26"/>
      <c r="F27" s="27"/>
      <c r="G27" s="17" t="str">
        <f t="shared" si="0"/>
        <v/>
      </c>
      <c r="H27" s="18"/>
    </row>
    <row r="28" spans="2:8" s="36" customFormat="1">
      <c r="B28" s="50" t="s">
        <v>3481</v>
      </c>
      <c r="C28" s="14" t="s">
        <v>3482</v>
      </c>
      <c r="D28" s="22" t="s">
        <v>109</v>
      </c>
      <c r="E28" s="26"/>
      <c r="F28" s="27"/>
      <c r="G28" s="17">
        <f t="shared" si="0"/>
        <v>0</v>
      </c>
      <c r="H28" s="18"/>
    </row>
    <row r="29" spans="2:8">
      <c r="B29" s="50"/>
      <c r="C29" s="14"/>
      <c r="D29" s="22"/>
      <c r="E29" s="23"/>
      <c r="F29" s="38"/>
      <c r="G29" s="17" t="str">
        <f t="shared" si="0"/>
        <v/>
      </c>
      <c r="H29" s="42"/>
    </row>
    <row r="30" spans="2:8">
      <c r="B30" s="50" t="s">
        <v>3483</v>
      </c>
      <c r="C30" s="14" t="s">
        <v>3478</v>
      </c>
      <c r="D30" s="22" t="s">
        <v>109</v>
      </c>
      <c r="E30" s="23"/>
      <c r="F30" s="38"/>
      <c r="G30" s="17">
        <f t="shared" si="0"/>
        <v>0</v>
      </c>
      <c r="H30" s="42"/>
    </row>
    <row r="31" spans="2:8">
      <c r="B31" s="50"/>
      <c r="C31" s="14"/>
      <c r="D31" s="22"/>
      <c r="E31" s="23"/>
      <c r="F31" s="47"/>
      <c r="G31" s="17" t="str">
        <f t="shared" si="0"/>
        <v/>
      </c>
      <c r="H31" s="41"/>
    </row>
    <row r="32" spans="2:8">
      <c r="B32" s="50" t="s">
        <v>3484</v>
      </c>
      <c r="C32" s="14" t="s">
        <v>3485</v>
      </c>
      <c r="D32" s="22" t="s">
        <v>335</v>
      </c>
      <c r="E32" s="23"/>
      <c r="F32" s="47"/>
      <c r="G32" s="17">
        <f t="shared" si="0"/>
        <v>0</v>
      </c>
      <c r="H32" s="41"/>
    </row>
    <row r="33" spans="2:8">
      <c r="B33" s="50"/>
      <c r="C33" s="14"/>
      <c r="D33" s="22"/>
      <c r="E33" s="23"/>
      <c r="F33" s="43"/>
      <c r="G33" s="17" t="str">
        <f t="shared" si="0"/>
        <v/>
      </c>
      <c r="H33" s="41"/>
    </row>
    <row r="34" spans="2:8" ht="25.5">
      <c r="B34" s="50" t="s">
        <v>3486</v>
      </c>
      <c r="C34" s="14" t="s">
        <v>3487</v>
      </c>
      <c r="D34" s="22" t="s">
        <v>93</v>
      </c>
      <c r="E34" s="23"/>
      <c r="F34" s="43"/>
      <c r="G34" s="17">
        <f t="shared" si="0"/>
        <v>0</v>
      </c>
      <c r="H34" s="41"/>
    </row>
    <row r="35" spans="2:8">
      <c r="B35" s="50"/>
      <c r="C35" s="14"/>
      <c r="D35" s="22"/>
      <c r="E35" s="22"/>
      <c r="F35" s="40"/>
      <c r="G35" s="17" t="str">
        <f t="shared" si="0"/>
        <v/>
      </c>
      <c r="H35" s="41"/>
    </row>
    <row r="36" spans="2:8" ht="25.5">
      <c r="B36" s="50" t="s">
        <v>3488</v>
      </c>
      <c r="C36" s="14" t="s">
        <v>3489</v>
      </c>
      <c r="D36" s="22" t="s">
        <v>109</v>
      </c>
      <c r="E36" s="22"/>
      <c r="F36" s="40"/>
      <c r="G36" s="17">
        <f t="shared" si="0"/>
        <v>0</v>
      </c>
      <c r="H36" s="41"/>
    </row>
    <row r="37" spans="2:8">
      <c r="B37" s="50"/>
      <c r="C37" s="14"/>
      <c r="D37" s="22"/>
      <c r="E37" s="22"/>
      <c r="F37" s="38"/>
      <c r="G37" s="17" t="str">
        <f t="shared" si="0"/>
        <v/>
      </c>
      <c r="H37" s="41"/>
    </row>
    <row r="38" spans="2:8">
      <c r="B38" s="50" t="s">
        <v>3490</v>
      </c>
      <c r="C38" s="14" t="s">
        <v>3491</v>
      </c>
      <c r="D38" s="22"/>
      <c r="E38" s="22"/>
      <c r="F38" s="38"/>
      <c r="G38" s="17" t="str">
        <f t="shared" si="0"/>
        <v/>
      </c>
      <c r="H38" s="41"/>
    </row>
    <row r="39" spans="2:8">
      <c r="B39" s="50"/>
      <c r="C39" s="14"/>
      <c r="D39" s="22"/>
      <c r="E39" s="22"/>
      <c r="F39" s="38"/>
      <c r="G39" s="17" t="str">
        <f t="shared" si="0"/>
        <v/>
      </c>
      <c r="H39" s="41"/>
    </row>
    <row r="40" spans="2:8">
      <c r="B40" s="50" t="s">
        <v>3492</v>
      </c>
      <c r="C40" s="14" t="s">
        <v>3493</v>
      </c>
      <c r="D40" s="22" t="s">
        <v>109</v>
      </c>
      <c r="E40" s="22"/>
      <c r="F40" s="38"/>
      <c r="G40" s="17">
        <f t="shared" si="0"/>
        <v>0</v>
      </c>
      <c r="H40" s="41"/>
    </row>
    <row r="41" spans="2:8">
      <c r="B41" s="50"/>
      <c r="C41" s="14"/>
      <c r="D41" s="22"/>
      <c r="E41" s="22"/>
      <c r="F41" s="38"/>
      <c r="G41" s="17" t="str">
        <f t="shared" ref="G41:G71" si="1">IF(D41="","",E41*F41)</f>
        <v/>
      </c>
      <c r="H41" s="41"/>
    </row>
    <row r="42" spans="2:8">
      <c r="B42" s="50" t="s">
        <v>3494</v>
      </c>
      <c r="C42" s="14" t="s">
        <v>3495</v>
      </c>
      <c r="D42" s="22" t="s">
        <v>109</v>
      </c>
      <c r="E42" s="22"/>
      <c r="F42" s="38"/>
      <c r="G42" s="17">
        <f t="shared" si="1"/>
        <v>0</v>
      </c>
      <c r="H42" s="41"/>
    </row>
    <row r="43" spans="2:8">
      <c r="B43" s="50"/>
      <c r="C43" s="14"/>
      <c r="D43" s="22"/>
      <c r="E43" s="22"/>
      <c r="F43" s="38"/>
      <c r="G43" s="17" t="str">
        <f t="shared" si="1"/>
        <v/>
      </c>
      <c r="H43" s="41"/>
    </row>
    <row r="44" spans="2:8" ht="25.5">
      <c r="B44" s="50" t="s">
        <v>3496</v>
      </c>
      <c r="C44" s="14" t="s">
        <v>3497</v>
      </c>
      <c r="D44" s="22" t="s">
        <v>109</v>
      </c>
      <c r="E44" s="22"/>
      <c r="F44" s="38"/>
      <c r="G44" s="17">
        <f t="shared" si="1"/>
        <v>0</v>
      </c>
      <c r="H44" s="41"/>
    </row>
    <row r="45" spans="2:8">
      <c r="B45" s="50"/>
      <c r="C45" s="14"/>
      <c r="D45" s="22"/>
      <c r="E45" s="22"/>
      <c r="F45" s="48"/>
      <c r="G45" s="17" t="str">
        <f t="shared" si="1"/>
        <v/>
      </c>
      <c r="H45" s="41"/>
    </row>
    <row r="46" spans="2:8" ht="25.5">
      <c r="B46" s="50" t="s">
        <v>3498</v>
      </c>
      <c r="C46" s="14" t="s">
        <v>3499</v>
      </c>
      <c r="D46" s="22" t="s">
        <v>109</v>
      </c>
      <c r="E46" s="22"/>
      <c r="F46" s="48"/>
      <c r="G46" s="17">
        <f t="shared" si="1"/>
        <v>0</v>
      </c>
      <c r="H46" s="41"/>
    </row>
    <row r="47" spans="2:8">
      <c r="B47" s="50"/>
      <c r="C47" s="14"/>
      <c r="D47" s="22"/>
      <c r="E47" s="22"/>
      <c r="F47" s="38"/>
      <c r="G47" s="17" t="str">
        <f t="shared" si="1"/>
        <v/>
      </c>
      <c r="H47" s="41"/>
    </row>
    <row r="48" spans="2:8">
      <c r="B48" s="50" t="s">
        <v>3500</v>
      </c>
      <c r="C48" s="14" t="s">
        <v>3501</v>
      </c>
      <c r="D48" s="22"/>
      <c r="E48" s="22"/>
      <c r="F48" s="38"/>
      <c r="G48" s="17" t="str">
        <f t="shared" si="1"/>
        <v/>
      </c>
      <c r="H48" s="41"/>
    </row>
    <row r="49" spans="2:8">
      <c r="B49" s="50"/>
      <c r="C49" s="14"/>
      <c r="D49" s="22"/>
      <c r="E49" s="22"/>
      <c r="F49" s="38"/>
      <c r="G49" s="17" t="str">
        <f t="shared" si="1"/>
        <v/>
      </c>
      <c r="H49" s="41"/>
    </row>
    <row r="50" spans="2:8">
      <c r="B50" s="50" t="s">
        <v>3502</v>
      </c>
      <c r="C50" s="14" t="s">
        <v>3503</v>
      </c>
      <c r="D50" s="22" t="s">
        <v>109</v>
      </c>
      <c r="E50" s="22"/>
      <c r="F50" s="38"/>
      <c r="G50" s="17">
        <f t="shared" si="1"/>
        <v>0</v>
      </c>
      <c r="H50" s="41"/>
    </row>
    <row r="51" spans="2:8">
      <c r="B51" s="50"/>
      <c r="C51" s="14"/>
      <c r="D51" s="22"/>
      <c r="E51" s="22"/>
      <c r="F51" s="38"/>
      <c r="G51" s="17" t="str">
        <f t="shared" si="1"/>
        <v/>
      </c>
      <c r="H51" s="41"/>
    </row>
    <row r="52" spans="2:8">
      <c r="B52" s="50" t="s">
        <v>3504</v>
      </c>
      <c r="C52" s="14" t="s">
        <v>3505</v>
      </c>
      <c r="D52" s="22" t="s">
        <v>109</v>
      </c>
      <c r="E52" s="22"/>
      <c r="F52" s="38"/>
      <c r="G52" s="17">
        <f t="shared" si="1"/>
        <v>0</v>
      </c>
      <c r="H52" s="41"/>
    </row>
    <row r="53" spans="2:8">
      <c r="B53" s="50"/>
      <c r="C53" s="14"/>
      <c r="D53" s="37"/>
      <c r="E53" s="37"/>
      <c r="F53" s="38"/>
      <c r="G53" s="17" t="str">
        <f t="shared" si="1"/>
        <v/>
      </c>
    </row>
    <row r="54" spans="2:8">
      <c r="B54" s="50" t="s">
        <v>3506</v>
      </c>
      <c r="C54" s="14" t="s">
        <v>3507</v>
      </c>
      <c r="D54" s="22" t="s">
        <v>109</v>
      </c>
      <c r="E54" s="22"/>
      <c r="F54" s="38"/>
      <c r="G54" s="17">
        <f t="shared" si="1"/>
        <v>0</v>
      </c>
      <c r="H54" s="41"/>
    </row>
    <row r="55" spans="2:8">
      <c r="B55" s="50"/>
      <c r="C55" s="14"/>
      <c r="D55" s="37"/>
      <c r="E55" s="37"/>
      <c r="F55" s="38"/>
      <c r="G55" s="17" t="str">
        <f t="shared" si="1"/>
        <v/>
      </c>
      <c r="H55" s="49"/>
    </row>
    <row r="56" spans="2:8">
      <c r="B56" s="50" t="s">
        <v>3508</v>
      </c>
      <c r="C56" s="14" t="s">
        <v>3509</v>
      </c>
      <c r="D56" s="22"/>
      <c r="E56" s="37"/>
      <c r="F56" s="38"/>
      <c r="G56" s="17" t="str">
        <f t="shared" si="1"/>
        <v/>
      </c>
    </row>
    <row r="57" spans="2:8">
      <c r="B57" s="50"/>
      <c r="C57" s="14"/>
      <c r="D57" s="22"/>
      <c r="E57" s="22"/>
      <c r="F57" s="38"/>
      <c r="G57" s="17" t="str">
        <f t="shared" si="1"/>
        <v/>
      </c>
      <c r="H57" s="41"/>
    </row>
    <row r="58" spans="2:8">
      <c r="B58" s="50" t="s">
        <v>3510</v>
      </c>
      <c r="C58" s="14" t="s">
        <v>3511</v>
      </c>
      <c r="D58" s="22" t="s">
        <v>109</v>
      </c>
      <c r="E58" s="22"/>
      <c r="F58" s="38"/>
      <c r="G58" s="17">
        <f t="shared" si="1"/>
        <v>0</v>
      </c>
      <c r="H58" s="41"/>
    </row>
    <row r="59" spans="2:8">
      <c r="B59" s="50"/>
      <c r="C59" s="14"/>
      <c r="D59" s="22"/>
      <c r="E59" s="22"/>
      <c r="F59" s="38"/>
      <c r="G59" s="17" t="str">
        <f t="shared" si="1"/>
        <v/>
      </c>
      <c r="H59" s="41"/>
    </row>
    <row r="60" spans="2:8">
      <c r="B60" s="50" t="s">
        <v>3512</v>
      </c>
      <c r="C60" s="14" t="s">
        <v>3513</v>
      </c>
      <c r="D60" s="22" t="s">
        <v>109</v>
      </c>
      <c r="E60" s="22"/>
      <c r="F60" s="38"/>
      <c r="G60" s="17">
        <f t="shared" si="1"/>
        <v>0</v>
      </c>
      <c r="H60" s="41"/>
    </row>
    <row r="61" spans="2:8">
      <c r="B61" s="50"/>
      <c r="C61" s="14"/>
      <c r="D61" s="22"/>
      <c r="E61" s="22"/>
      <c r="F61" s="38"/>
      <c r="G61" s="17" t="str">
        <f t="shared" si="1"/>
        <v/>
      </c>
      <c r="H61" s="41"/>
    </row>
    <row r="62" spans="2:8">
      <c r="B62" s="50" t="s">
        <v>3514</v>
      </c>
      <c r="C62" s="14" t="s">
        <v>3515</v>
      </c>
      <c r="D62" s="22"/>
      <c r="E62" s="22"/>
      <c r="F62" s="38"/>
      <c r="G62" s="17" t="str">
        <f t="shared" si="1"/>
        <v/>
      </c>
      <c r="H62" s="41"/>
    </row>
    <row r="63" spans="2:8">
      <c r="B63" s="50"/>
      <c r="C63" s="14"/>
      <c r="D63" s="22"/>
      <c r="E63" s="22"/>
      <c r="F63" s="38"/>
      <c r="G63" s="17" t="str">
        <f t="shared" si="1"/>
        <v/>
      </c>
      <c r="H63" s="41"/>
    </row>
    <row r="64" spans="2:8">
      <c r="B64" s="50" t="s">
        <v>3516</v>
      </c>
      <c r="C64" s="14" t="s">
        <v>3517</v>
      </c>
      <c r="D64" s="22" t="s">
        <v>335</v>
      </c>
      <c r="E64" s="22"/>
      <c r="F64" s="38"/>
      <c r="G64" s="17">
        <f t="shared" si="1"/>
        <v>0</v>
      </c>
      <c r="H64" s="41"/>
    </row>
    <row r="65" spans="2:8">
      <c r="B65" s="50"/>
      <c r="C65" s="14"/>
      <c r="D65" s="22"/>
      <c r="E65" s="22"/>
      <c r="F65" s="38"/>
      <c r="G65" s="17" t="str">
        <f t="shared" si="1"/>
        <v/>
      </c>
      <c r="H65" s="41"/>
    </row>
    <row r="66" spans="2:8">
      <c r="B66" s="50" t="s">
        <v>3518</v>
      </c>
      <c r="C66" s="14" t="s">
        <v>3517</v>
      </c>
      <c r="D66" s="22" t="s">
        <v>109</v>
      </c>
      <c r="E66" s="22"/>
      <c r="F66" s="38"/>
      <c r="G66" s="17">
        <f t="shared" si="1"/>
        <v>0</v>
      </c>
      <c r="H66" s="41"/>
    </row>
    <row r="67" spans="2:8">
      <c r="B67" s="50"/>
      <c r="C67" s="14"/>
      <c r="D67" s="22"/>
      <c r="E67" s="22"/>
      <c r="F67" s="38"/>
      <c r="G67" s="17" t="str">
        <f t="shared" si="1"/>
        <v/>
      </c>
      <c r="H67" s="41"/>
    </row>
    <row r="68" spans="2:8" ht="14.25">
      <c r="B68" s="50" t="s">
        <v>3519</v>
      </c>
      <c r="C68" s="14" t="s">
        <v>3517</v>
      </c>
      <c r="D68" s="22" t="s">
        <v>93</v>
      </c>
      <c r="E68" s="22"/>
      <c r="F68" s="38"/>
      <c r="G68" s="17">
        <f t="shared" si="1"/>
        <v>0</v>
      </c>
      <c r="H68" s="41"/>
    </row>
    <row r="69" spans="2:8">
      <c r="B69" s="50"/>
      <c r="C69" s="14"/>
      <c r="D69" s="22"/>
      <c r="E69" s="22"/>
      <c r="F69" s="38"/>
      <c r="G69" s="17" t="str">
        <f t="shared" si="1"/>
        <v/>
      </c>
      <c r="H69" s="41"/>
    </row>
    <row r="70" spans="2:8">
      <c r="B70" s="50"/>
      <c r="C70" s="14"/>
      <c r="D70" s="22"/>
      <c r="E70" s="22"/>
      <c r="F70" s="38"/>
      <c r="G70" s="17" t="str">
        <f t="shared" si="1"/>
        <v/>
      </c>
      <c r="H70" s="41"/>
    </row>
    <row r="71" spans="2:8">
      <c r="B71" s="50"/>
      <c r="C71" s="14"/>
      <c r="D71" s="22"/>
      <c r="E71" s="22"/>
      <c r="F71" s="38"/>
      <c r="G71" s="17" t="str">
        <f t="shared" si="1"/>
        <v/>
      </c>
      <c r="H71" s="41"/>
    </row>
    <row r="72" spans="2:8" s="28" customFormat="1" ht="19.5" customHeight="1">
      <c r="B72" s="151" t="str">
        <f>$B$10</f>
        <v>C14.9</v>
      </c>
      <c r="C72" s="30" t="s">
        <v>80</v>
      </c>
      <c r="D72" s="31"/>
      <c r="E72" s="32"/>
      <c r="F72" s="31"/>
      <c r="G72" s="33">
        <f>SUM(G9:G71)</f>
        <v>0</v>
      </c>
      <c r="H72" s="34"/>
    </row>
    <row r="73" spans="2:8">
      <c r="B73" s="661" t="str">
        <f>Client1</f>
        <v>Province of KwaZulu-Natal</v>
      </c>
      <c r="C73" s="661"/>
      <c r="D73" s="661"/>
      <c r="E73" s="659" t="str">
        <f>"Contract No. "&amp;ContractNo</f>
        <v>Contract No. ZNB02213/0000/00/HOD/INF/23/T</v>
      </c>
      <c r="F73" s="659"/>
      <c r="G73" s="659"/>
    </row>
    <row r="74" spans="2:8">
      <c r="B74" s="661" t="str">
        <f>Client2</f>
        <v>Department of Transport</v>
      </c>
      <c r="C74" s="661"/>
      <c r="D74" s="661"/>
      <c r="E74" s="659"/>
      <c r="F74" s="659"/>
      <c r="G74" s="659"/>
    </row>
    <row r="75" spans="2:8">
      <c r="B75" s="662"/>
      <c r="C75" s="662"/>
      <c r="D75" s="662"/>
      <c r="E75" s="660"/>
      <c r="F75" s="660"/>
      <c r="G75" s="660"/>
    </row>
    <row r="76" spans="2:8">
      <c r="B76" s="670" t="s">
        <v>148</v>
      </c>
      <c r="C76" s="671"/>
      <c r="D76" s="671"/>
      <c r="E76" s="671"/>
      <c r="F76" s="671"/>
      <c r="G76" s="673" t="str">
        <f>$G$4</f>
        <v>CHAPTER C14.9</v>
      </c>
      <c r="H76" s="6"/>
    </row>
    <row r="77" spans="2:8">
      <c r="B77" s="663" t="str">
        <f>ContractDescription</f>
        <v>THE CONSTRUCTION OF MKUZE RIVER BRIDGE NO.3801 AT KM 27+440 ON MAIN ROAD P52-3 IN ZULULAND UNDER EMPANGENI REGION.</v>
      </c>
      <c r="C77" s="664"/>
      <c r="D77" s="664"/>
      <c r="E77" s="664"/>
      <c r="F77" s="664"/>
      <c r="G77" s="659"/>
      <c r="H77" s="8"/>
    </row>
    <row r="78" spans="2:8">
      <c r="B78" s="663"/>
      <c r="C78" s="664"/>
      <c r="D78" s="664"/>
      <c r="E78" s="664"/>
      <c r="F78" s="664"/>
      <c r="G78" s="659"/>
      <c r="H78" s="8"/>
    </row>
    <row r="79" spans="2:8">
      <c r="B79" s="665"/>
      <c r="C79" s="666"/>
      <c r="D79" s="666"/>
      <c r="E79" s="666"/>
      <c r="F79" s="666"/>
      <c r="G79" s="660"/>
      <c r="H79" s="8"/>
    </row>
    <row r="80" spans="2:8" s="9" customFormat="1" ht="24.95" customHeight="1">
      <c r="B80" s="76" t="s">
        <v>49</v>
      </c>
      <c r="C80" s="11" t="s">
        <v>50</v>
      </c>
      <c r="D80" s="11" t="s">
        <v>51</v>
      </c>
      <c r="E80" s="11" t="s">
        <v>53</v>
      </c>
      <c r="F80" s="11" t="s">
        <v>54</v>
      </c>
      <c r="G80" s="11" t="s">
        <v>55</v>
      </c>
      <c r="H80" s="12"/>
    </row>
    <row r="81" spans="2:8" s="28" customFormat="1" ht="19.5" customHeight="1">
      <c r="B81" s="82"/>
      <c r="C81" s="30" t="s">
        <v>149</v>
      </c>
      <c r="D81" s="31"/>
      <c r="E81" s="32"/>
      <c r="F81" s="31"/>
      <c r="G81" s="33">
        <f>G72</f>
        <v>0</v>
      </c>
      <c r="H81" s="34"/>
    </row>
    <row r="82" spans="2:8">
      <c r="B82" s="50"/>
      <c r="C82" s="14"/>
      <c r="D82" s="22"/>
      <c r="E82" s="22"/>
      <c r="F82" s="38"/>
      <c r="G82" s="17" t="str">
        <f t="shared" ref="G82:G113" si="2">IF(D82="","",E82*F82)</f>
        <v/>
      </c>
      <c r="H82" s="41"/>
    </row>
    <row r="83" spans="2:8">
      <c r="B83" s="50" t="s">
        <v>3520</v>
      </c>
      <c r="C83" s="14" t="s">
        <v>3521</v>
      </c>
      <c r="D83" s="22"/>
      <c r="E83" s="22"/>
      <c r="F83" s="38"/>
      <c r="G83" s="17" t="str">
        <f t="shared" si="2"/>
        <v/>
      </c>
      <c r="H83" s="41"/>
    </row>
    <row r="84" spans="2:8">
      <c r="B84" s="50"/>
      <c r="C84" s="14"/>
      <c r="D84" s="22"/>
      <c r="E84" s="22"/>
      <c r="F84" s="38"/>
      <c r="G84" s="17" t="str">
        <f t="shared" si="2"/>
        <v/>
      </c>
      <c r="H84" s="41"/>
    </row>
    <row r="85" spans="2:8">
      <c r="B85" s="50" t="s">
        <v>3522</v>
      </c>
      <c r="C85" s="14" t="s">
        <v>3517</v>
      </c>
      <c r="D85" s="22" t="s">
        <v>335</v>
      </c>
      <c r="E85" s="22"/>
      <c r="F85" s="38"/>
      <c r="G85" s="17">
        <f t="shared" si="2"/>
        <v>0</v>
      </c>
      <c r="H85" s="41"/>
    </row>
    <row r="86" spans="2:8">
      <c r="B86" s="50"/>
      <c r="C86" s="14"/>
      <c r="D86" s="22"/>
      <c r="E86" s="22"/>
      <c r="F86" s="38"/>
      <c r="G86" s="17" t="str">
        <f t="shared" si="2"/>
        <v/>
      </c>
      <c r="H86" s="41"/>
    </row>
    <row r="87" spans="2:8" ht="14.25">
      <c r="B87" s="50" t="s">
        <v>3523</v>
      </c>
      <c r="C87" s="14" t="s">
        <v>3517</v>
      </c>
      <c r="D87" s="22" t="s">
        <v>93</v>
      </c>
      <c r="E87" s="22"/>
      <c r="F87" s="38"/>
      <c r="G87" s="17">
        <f t="shared" si="2"/>
        <v>0</v>
      </c>
      <c r="H87" s="41"/>
    </row>
    <row r="88" spans="2:8">
      <c r="B88" s="50"/>
      <c r="C88" s="14"/>
      <c r="D88" s="22"/>
      <c r="E88" s="22"/>
      <c r="F88" s="38"/>
      <c r="G88" s="17" t="str">
        <f t="shared" si="2"/>
        <v/>
      </c>
      <c r="H88" s="41"/>
    </row>
    <row r="89" spans="2:8">
      <c r="B89" s="50" t="s">
        <v>3524</v>
      </c>
      <c r="C89" s="14" t="s">
        <v>3525</v>
      </c>
      <c r="D89" s="22" t="s">
        <v>122</v>
      </c>
      <c r="E89" s="22"/>
      <c r="F89" s="38"/>
      <c r="G89" s="17">
        <f t="shared" si="2"/>
        <v>0</v>
      </c>
      <c r="H89" s="41"/>
    </row>
    <row r="90" spans="2:8">
      <c r="B90" s="50"/>
      <c r="C90" s="14"/>
      <c r="D90" s="22"/>
      <c r="E90" s="22"/>
      <c r="F90" s="38"/>
      <c r="G90" s="17" t="str">
        <f t="shared" si="2"/>
        <v/>
      </c>
      <c r="H90" s="41"/>
    </row>
    <row r="91" spans="2:8">
      <c r="B91" s="50"/>
      <c r="C91" s="14"/>
      <c r="D91" s="22"/>
      <c r="E91" s="22"/>
      <c r="F91" s="38"/>
      <c r="G91" s="17" t="str">
        <f t="shared" si="2"/>
        <v/>
      </c>
      <c r="H91" s="41"/>
    </row>
    <row r="92" spans="2:8">
      <c r="B92" s="50"/>
      <c r="C92" s="14"/>
      <c r="D92" s="22"/>
      <c r="E92" s="22"/>
      <c r="F92" s="38"/>
      <c r="G92" s="17" t="str">
        <f t="shared" si="2"/>
        <v/>
      </c>
      <c r="H92" s="41"/>
    </row>
    <row r="93" spans="2:8">
      <c r="B93" s="50"/>
      <c r="C93" s="14"/>
      <c r="D93" s="22"/>
      <c r="E93" s="22"/>
      <c r="F93" s="38"/>
      <c r="G93" s="17" t="str">
        <f t="shared" si="2"/>
        <v/>
      </c>
      <c r="H93" s="41"/>
    </row>
    <row r="94" spans="2:8">
      <c r="B94" s="50"/>
      <c r="C94" s="14"/>
      <c r="D94" s="22"/>
      <c r="E94" s="22"/>
      <c r="F94" s="38"/>
      <c r="G94" s="17" t="str">
        <f t="shared" si="2"/>
        <v/>
      </c>
      <c r="H94" s="41"/>
    </row>
    <row r="95" spans="2:8">
      <c r="B95" s="50"/>
      <c r="C95" s="14"/>
      <c r="D95" s="22"/>
      <c r="E95" s="22"/>
      <c r="F95" s="38"/>
      <c r="G95" s="17" t="str">
        <f t="shared" si="2"/>
        <v/>
      </c>
      <c r="H95" s="41"/>
    </row>
    <row r="96" spans="2:8">
      <c r="B96" s="50"/>
      <c r="C96" s="14"/>
      <c r="D96" s="22"/>
      <c r="E96" s="22"/>
      <c r="F96" s="38"/>
      <c r="G96" s="17" t="str">
        <f t="shared" si="2"/>
        <v/>
      </c>
      <c r="H96" s="41"/>
    </row>
    <row r="97" spans="2:8">
      <c r="B97" s="50"/>
      <c r="C97" s="14"/>
      <c r="D97" s="22"/>
      <c r="E97" s="22"/>
      <c r="F97" s="38"/>
      <c r="G97" s="17" t="str">
        <f t="shared" si="2"/>
        <v/>
      </c>
      <c r="H97" s="41"/>
    </row>
    <row r="98" spans="2:8">
      <c r="B98" s="50"/>
      <c r="C98" s="14"/>
      <c r="D98" s="22"/>
      <c r="E98" s="22"/>
      <c r="F98" s="38"/>
      <c r="G98" s="17" t="str">
        <f t="shared" si="2"/>
        <v/>
      </c>
      <c r="H98" s="41"/>
    </row>
    <row r="99" spans="2:8">
      <c r="B99" s="50"/>
      <c r="C99" s="14"/>
      <c r="D99" s="22"/>
      <c r="E99" s="22"/>
      <c r="F99" s="38"/>
      <c r="G99" s="17" t="str">
        <f t="shared" si="2"/>
        <v/>
      </c>
      <c r="H99" s="41"/>
    </row>
    <row r="100" spans="2:8">
      <c r="B100" s="50"/>
      <c r="C100" s="14"/>
      <c r="D100" s="22"/>
      <c r="E100" s="22"/>
      <c r="F100" s="38"/>
      <c r="G100" s="17" t="str">
        <f t="shared" si="2"/>
        <v/>
      </c>
      <c r="H100" s="41"/>
    </row>
    <row r="101" spans="2:8">
      <c r="B101" s="50"/>
      <c r="C101" s="14"/>
      <c r="D101" s="22"/>
      <c r="E101" s="22"/>
      <c r="F101" s="38"/>
      <c r="G101" s="17" t="str">
        <f t="shared" si="2"/>
        <v/>
      </c>
      <c r="H101" s="41"/>
    </row>
    <row r="102" spans="2:8">
      <c r="B102" s="50"/>
      <c r="C102" s="14"/>
      <c r="D102" s="22"/>
      <c r="E102" s="22"/>
      <c r="F102" s="38"/>
      <c r="G102" s="17" t="str">
        <f t="shared" si="2"/>
        <v/>
      </c>
      <c r="H102" s="41"/>
    </row>
    <row r="103" spans="2:8">
      <c r="B103" s="50"/>
      <c r="C103" s="14"/>
      <c r="D103" s="22"/>
      <c r="E103" s="22"/>
      <c r="F103" s="38"/>
      <c r="G103" s="17" t="str">
        <f t="shared" si="2"/>
        <v/>
      </c>
      <c r="H103" s="41"/>
    </row>
    <row r="104" spans="2:8">
      <c r="B104" s="50"/>
      <c r="C104" s="14"/>
      <c r="D104" s="22"/>
      <c r="E104" s="22"/>
      <c r="F104" s="38"/>
      <c r="G104" s="17" t="str">
        <f t="shared" si="2"/>
        <v/>
      </c>
      <c r="H104" s="41"/>
    </row>
    <row r="105" spans="2:8">
      <c r="B105" s="50"/>
      <c r="C105" s="14"/>
      <c r="D105" s="22"/>
      <c r="E105" s="22"/>
      <c r="F105" s="38"/>
      <c r="G105" s="17" t="str">
        <f t="shared" si="2"/>
        <v/>
      </c>
      <c r="H105" s="41"/>
    </row>
    <row r="106" spans="2:8">
      <c r="B106" s="50"/>
      <c r="C106" s="14"/>
      <c r="D106" s="22"/>
      <c r="E106" s="22"/>
      <c r="F106" s="38"/>
      <c r="G106" s="17" t="str">
        <f t="shared" si="2"/>
        <v/>
      </c>
      <c r="H106" s="41"/>
    </row>
    <row r="107" spans="2:8">
      <c r="B107" s="50"/>
      <c r="C107" s="14"/>
      <c r="D107" s="22"/>
      <c r="E107" s="22"/>
      <c r="F107" s="38"/>
      <c r="G107" s="17" t="str">
        <f t="shared" si="2"/>
        <v/>
      </c>
      <c r="H107" s="41"/>
    </row>
    <row r="108" spans="2:8">
      <c r="B108" s="50"/>
      <c r="C108" s="14"/>
      <c r="D108" s="22"/>
      <c r="E108" s="22"/>
      <c r="F108" s="38"/>
      <c r="G108" s="17" t="str">
        <f t="shared" si="2"/>
        <v/>
      </c>
      <c r="H108" s="41"/>
    </row>
    <row r="109" spans="2:8">
      <c r="B109" s="50"/>
      <c r="C109" s="14"/>
      <c r="D109" s="22"/>
      <c r="E109" s="22"/>
      <c r="F109" s="38"/>
      <c r="G109" s="17" t="str">
        <f t="shared" si="2"/>
        <v/>
      </c>
      <c r="H109" s="41"/>
    </row>
    <row r="110" spans="2:8">
      <c r="B110" s="50"/>
      <c r="C110" s="14"/>
      <c r="D110" s="22"/>
      <c r="E110" s="22"/>
      <c r="F110" s="38"/>
      <c r="G110" s="17" t="str">
        <f t="shared" si="2"/>
        <v/>
      </c>
      <c r="H110" s="41"/>
    </row>
    <row r="111" spans="2:8">
      <c r="B111" s="50"/>
      <c r="C111" s="14"/>
      <c r="D111" s="22"/>
      <c r="E111" s="22"/>
      <c r="F111" s="38"/>
      <c r="G111" s="17" t="str">
        <f t="shared" si="2"/>
        <v/>
      </c>
      <c r="H111" s="41"/>
    </row>
    <row r="112" spans="2:8">
      <c r="B112" s="50"/>
      <c r="C112" s="14"/>
      <c r="D112" s="22"/>
      <c r="E112" s="22"/>
      <c r="F112" s="38"/>
      <c r="G112" s="17" t="str">
        <f t="shared" si="2"/>
        <v/>
      </c>
      <c r="H112" s="41"/>
    </row>
    <row r="113" spans="2:8">
      <c r="B113" s="50"/>
      <c r="C113" s="14"/>
      <c r="D113" s="22"/>
      <c r="E113" s="22"/>
      <c r="F113" s="38"/>
      <c r="G113" s="17" t="str">
        <f t="shared" si="2"/>
        <v/>
      </c>
      <c r="H113" s="41"/>
    </row>
    <row r="114" spans="2:8">
      <c r="B114" s="50"/>
      <c r="C114" s="14"/>
      <c r="D114" s="22"/>
      <c r="E114" s="22"/>
      <c r="F114" s="38"/>
      <c r="G114" s="17" t="str">
        <f t="shared" ref="G114:G145" si="3">IF(D114="","",E114*F114)</f>
        <v/>
      </c>
      <c r="H114" s="41"/>
    </row>
    <row r="115" spans="2:8">
      <c r="B115" s="50"/>
      <c r="C115" s="14"/>
      <c r="D115" s="22"/>
      <c r="E115" s="22"/>
      <c r="F115" s="38"/>
      <c r="G115" s="17" t="str">
        <f t="shared" si="3"/>
        <v/>
      </c>
      <c r="H115" s="41"/>
    </row>
    <row r="116" spans="2:8">
      <c r="B116" s="50"/>
      <c r="C116" s="14"/>
      <c r="D116" s="22"/>
      <c r="E116" s="22"/>
      <c r="F116" s="38"/>
      <c r="G116" s="17" t="str">
        <f t="shared" si="3"/>
        <v/>
      </c>
      <c r="H116" s="41"/>
    </row>
    <row r="117" spans="2:8">
      <c r="B117" s="50"/>
      <c r="C117" s="14"/>
      <c r="D117" s="22"/>
      <c r="E117" s="22"/>
      <c r="F117" s="38"/>
      <c r="G117" s="17" t="str">
        <f t="shared" si="3"/>
        <v/>
      </c>
      <c r="H117" s="41"/>
    </row>
    <row r="118" spans="2:8">
      <c r="B118" s="50"/>
      <c r="C118" s="14"/>
      <c r="D118" s="22"/>
      <c r="E118" s="22"/>
      <c r="F118" s="38"/>
      <c r="G118" s="17" t="str">
        <f t="shared" si="3"/>
        <v/>
      </c>
      <c r="H118" s="41"/>
    </row>
    <row r="119" spans="2:8">
      <c r="B119" s="74"/>
      <c r="C119" s="20"/>
      <c r="D119" s="22"/>
      <c r="E119" s="22"/>
      <c r="F119" s="38"/>
      <c r="G119" s="17" t="str">
        <f t="shared" si="3"/>
        <v/>
      </c>
      <c r="H119" s="41"/>
    </row>
    <row r="120" spans="2:8">
      <c r="B120" s="50"/>
      <c r="C120" s="14"/>
      <c r="D120" s="22"/>
      <c r="E120" s="22"/>
      <c r="F120" s="38"/>
      <c r="G120" s="17" t="str">
        <f t="shared" si="3"/>
        <v/>
      </c>
      <c r="H120" s="41"/>
    </row>
    <row r="121" spans="2:8">
      <c r="B121" s="50"/>
      <c r="C121" s="14"/>
      <c r="D121" s="22"/>
      <c r="E121" s="22"/>
      <c r="F121" s="38"/>
      <c r="G121" s="17" t="str">
        <f t="shared" si="3"/>
        <v/>
      </c>
      <c r="H121" s="41"/>
    </row>
    <row r="122" spans="2:8">
      <c r="B122" s="50"/>
      <c r="C122" s="14"/>
      <c r="D122" s="22"/>
      <c r="E122" s="22"/>
      <c r="F122" s="38"/>
      <c r="G122" s="17" t="str">
        <f t="shared" si="3"/>
        <v/>
      </c>
      <c r="H122" s="41"/>
    </row>
    <row r="123" spans="2:8">
      <c r="B123" s="50"/>
      <c r="C123" s="14"/>
      <c r="D123" s="22"/>
      <c r="E123" s="22"/>
      <c r="F123" s="38"/>
      <c r="G123" s="17" t="str">
        <f t="shared" si="3"/>
        <v/>
      </c>
      <c r="H123" s="41"/>
    </row>
    <row r="124" spans="2:8">
      <c r="B124" s="50"/>
      <c r="C124" s="14"/>
      <c r="D124" s="22"/>
      <c r="E124" s="22"/>
      <c r="F124" s="38"/>
      <c r="G124" s="17" t="str">
        <f t="shared" si="3"/>
        <v/>
      </c>
      <c r="H124" s="41"/>
    </row>
    <row r="125" spans="2:8">
      <c r="B125" s="50"/>
      <c r="C125" s="14"/>
      <c r="D125" s="22"/>
      <c r="E125" s="22"/>
      <c r="F125" s="38"/>
      <c r="G125" s="17" t="str">
        <f t="shared" si="3"/>
        <v/>
      </c>
      <c r="H125" s="41"/>
    </row>
    <row r="126" spans="2:8">
      <c r="B126" s="50"/>
      <c r="C126" s="14"/>
      <c r="D126" s="22"/>
      <c r="E126" s="22"/>
      <c r="F126" s="38"/>
      <c r="G126" s="17" t="str">
        <f t="shared" si="3"/>
        <v/>
      </c>
      <c r="H126" s="41"/>
    </row>
    <row r="127" spans="2:8">
      <c r="B127" s="50"/>
      <c r="C127" s="14"/>
      <c r="D127" s="22"/>
      <c r="E127" s="22"/>
      <c r="F127" s="38"/>
      <c r="G127" s="17" t="str">
        <f t="shared" si="3"/>
        <v/>
      </c>
      <c r="H127" s="41"/>
    </row>
    <row r="128" spans="2:8">
      <c r="B128" s="50"/>
      <c r="C128" s="14"/>
      <c r="D128" s="22"/>
      <c r="E128" s="22"/>
      <c r="F128" s="38"/>
      <c r="G128" s="17" t="str">
        <f t="shared" si="3"/>
        <v/>
      </c>
      <c r="H128" s="41"/>
    </row>
    <row r="129" spans="2:8">
      <c r="B129" s="50"/>
      <c r="C129" s="14"/>
      <c r="D129" s="22"/>
      <c r="E129" s="22"/>
      <c r="F129" s="38"/>
      <c r="G129" s="17" t="str">
        <f t="shared" si="3"/>
        <v/>
      </c>
      <c r="H129" s="41"/>
    </row>
    <row r="130" spans="2:8">
      <c r="B130" s="50"/>
      <c r="C130" s="14"/>
      <c r="D130" s="22"/>
      <c r="E130" s="22"/>
      <c r="F130" s="38"/>
      <c r="G130" s="17" t="str">
        <f t="shared" si="3"/>
        <v/>
      </c>
      <c r="H130" s="41"/>
    </row>
    <row r="131" spans="2:8">
      <c r="B131" s="50"/>
      <c r="C131" s="14"/>
      <c r="D131" s="22"/>
      <c r="E131" s="22"/>
      <c r="F131" s="38"/>
      <c r="G131" s="17" t="str">
        <f t="shared" si="3"/>
        <v/>
      </c>
      <c r="H131" s="41"/>
    </row>
    <row r="132" spans="2:8">
      <c r="B132" s="50"/>
      <c r="C132" s="14"/>
      <c r="D132" s="22"/>
      <c r="E132" s="22"/>
      <c r="F132" s="38"/>
      <c r="G132" s="17" t="str">
        <f t="shared" si="3"/>
        <v/>
      </c>
      <c r="H132" s="41"/>
    </row>
    <row r="133" spans="2:8">
      <c r="B133" s="50"/>
      <c r="C133" s="14"/>
      <c r="D133" s="22"/>
      <c r="E133" s="22"/>
      <c r="F133" s="38"/>
      <c r="G133" s="17" t="str">
        <f t="shared" si="3"/>
        <v/>
      </c>
      <c r="H133" s="41"/>
    </row>
    <row r="134" spans="2:8">
      <c r="B134" s="50"/>
      <c r="C134" s="14"/>
      <c r="D134" s="22"/>
      <c r="E134" s="22"/>
      <c r="F134" s="38"/>
      <c r="G134" s="17" t="str">
        <f t="shared" si="3"/>
        <v/>
      </c>
      <c r="H134" s="41"/>
    </row>
    <row r="135" spans="2:8">
      <c r="B135" s="50"/>
      <c r="C135" s="14"/>
      <c r="D135" s="22"/>
      <c r="E135" s="22"/>
      <c r="F135" s="38"/>
      <c r="G135" s="17" t="str">
        <f t="shared" si="3"/>
        <v/>
      </c>
      <c r="H135" s="41"/>
    </row>
    <row r="136" spans="2:8">
      <c r="B136" s="50"/>
      <c r="C136" s="14"/>
      <c r="D136" s="22"/>
      <c r="E136" s="22"/>
      <c r="F136" s="38"/>
      <c r="G136" s="17" t="str">
        <f t="shared" si="3"/>
        <v/>
      </c>
      <c r="H136" s="41"/>
    </row>
    <row r="137" spans="2:8">
      <c r="B137" s="50"/>
      <c r="C137" s="14"/>
      <c r="D137" s="22"/>
      <c r="E137" s="22"/>
      <c r="F137" s="38"/>
      <c r="G137" s="17" t="str">
        <f t="shared" si="3"/>
        <v/>
      </c>
      <c r="H137" s="41"/>
    </row>
    <row r="138" spans="2:8">
      <c r="B138" s="50"/>
      <c r="C138" s="14"/>
      <c r="D138" s="22"/>
      <c r="E138" s="22"/>
      <c r="F138" s="38"/>
      <c r="G138" s="17" t="str">
        <f t="shared" si="3"/>
        <v/>
      </c>
      <c r="H138" s="41"/>
    </row>
    <row r="139" spans="2:8">
      <c r="B139" s="50"/>
      <c r="C139" s="14"/>
      <c r="D139" s="22"/>
      <c r="E139" s="22"/>
      <c r="F139" s="38"/>
      <c r="G139" s="17" t="str">
        <f t="shared" si="3"/>
        <v/>
      </c>
      <c r="H139" s="41"/>
    </row>
    <row r="140" spans="2:8">
      <c r="B140" s="50"/>
      <c r="C140" s="14"/>
      <c r="D140" s="22"/>
      <c r="E140" s="22"/>
      <c r="F140" s="38"/>
      <c r="G140" s="17" t="str">
        <f t="shared" si="3"/>
        <v/>
      </c>
      <c r="H140" s="41"/>
    </row>
    <row r="141" spans="2:8">
      <c r="B141" s="50"/>
      <c r="C141" s="14"/>
      <c r="D141" s="22"/>
      <c r="E141" s="22"/>
      <c r="F141" s="38"/>
      <c r="G141" s="17" t="str">
        <f t="shared" si="3"/>
        <v/>
      </c>
      <c r="H141" s="41"/>
    </row>
    <row r="142" spans="2:8">
      <c r="B142" s="50"/>
      <c r="C142" s="14"/>
      <c r="D142" s="22"/>
      <c r="E142" s="22"/>
      <c r="F142" s="38"/>
      <c r="G142" s="17" t="str">
        <f t="shared" si="3"/>
        <v/>
      </c>
      <c r="H142" s="41"/>
    </row>
    <row r="143" spans="2:8">
      <c r="B143" s="50"/>
      <c r="C143" s="14"/>
      <c r="D143" s="22"/>
      <c r="E143" s="22"/>
      <c r="F143" s="38"/>
      <c r="G143" s="17" t="str">
        <f t="shared" si="3"/>
        <v/>
      </c>
      <c r="H143" s="41"/>
    </row>
    <row r="144" spans="2:8">
      <c r="B144" s="50"/>
      <c r="C144" s="14"/>
      <c r="D144" s="22"/>
      <c r="E144" s="22"/>
      <c r="F144" s="38"/>
      <c r="G144" s="17" t="str">
        <f t="shared" si="3"/>
        <v/>
      </c>
      <c r="H144" s="41"/>
    </row>
    <row r="145" spans="2:8">
      <c r="B145" s="50"/>
      <c r="C145" s="14"/>
      <c r="D145" s="22"/>
      <c r="E145" s="22"/>
      <c r="F145" s="38"/>
      <c r="G145" s="17" t="str">
        <f t="shared" si="3"/>
        <v/>
      </c>
      <c r="H145" s="41"/>
    </row>
    <row r="146" spans="2:8">
      <c r="B146" s="50"/>
      <c r="C146" s="14"/>
      <c r="D146" s="22"/>
      <c r="E146" s="22"/>
      <c r="F146" s="38"/>
      <c r="G146" s="17" t="str">
        <f>IF(D146="","",E146*F146)</f>
        <v/>
      </c>
      <c r="H146" s="41"/>
    </row>
    <row r="147" spans="2:8">
      <c r="B147" s="50"/>
      <c r="C147" s="14"/>
      <c r="D147" s="22"/>
      <c r="E147" s="22"/>
      <c r="F147" s="38"/>
      <c r="G147" s="17" t="str">
        <f>IF(D147="","",E147*F147)</f>
        <v/>
      </c>
      <c r="H147" s="41"/>
    </row>
    <row r="148" spans="2:8">
      <c r="B148" s="50"/>
      <c r="C148" s="14"/>
      <c r="D148" s="22"/>
      <c r="E148" s="22"/>
      <c r="F148" s="38"/>
      <c r="G148" s="17" t="str">
        <f>IF(D148="","",E148*F148)</f>
        <v/>
      </c>
      <c r="H148" s="41"/>
    </row>
    <row r="149" spans="2:8" s="28" customFormat="1" ht="24.95" customHeight="1">
      <c r="B149" s="90" t="str">
        <f>$B$10</f>
        <v>C14.9</v>
      </c>
      <c r="C149" s="30" t="s">
        <v>94</v>
      </c>
      <c r="D149" s="31"/>
      <c r="E149" s="32"/>
      <c r="F149" s="31"/>
      <c r="G149" s="33">
        <f>SUM(G81:G148)</f>
        <v>0</v>
      </c>
      <c r="H149" s="34"/>
    </row>
  </sheetData>
  <mergeCells count="11">
    <mergeCell ref="E1:G1"/>
    <mergeCell ref="B5:F7"/>
    <mergeCell ref="G4:G7"/>
    <mergeCell ref="B4:F4"/>
    <mergeCell ref="B76:F76"/>
    <mergeCell ref="G76:G79"/>
    <mergeCell ref="B77:F79"/>
    <mergeCell ref="B73:D73"/>
    <mergeCell ref="E73:G75"/>
    <mergeCell ref="B74:D74"/>
    <mergeCell ref="B75:D7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9">
    <tabColor rgb="FFFF0000"/>
  </sheetPr>
  <dimension ref="B1:H76"/>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ht="12.75" customHeight="1">
      <c r="B4" s="670" t="s">
        <v>148</v>
      </c>
      <c r="C4" s="671"/>
      <c r="D4" s="671"/>
      <c r="E4" s="671"/>
      <c r="F4" s="671"/>
      <c r="G4" s="667" t="str">
        <f>"CHAPTER "&amp;B10</f>
        <v>CHAPTER C14.10</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40" si="0">IF(D9="","",E9*F9)</f>
        <v/>
      </c>
      <c r="H9" s="18"/>
    </row>
    <row r="10" spans="2:8">
      <c r="B10" s="74" t="s">
        <v>3526</v>
      </c>
      <c r="C10" s="20" t="s">
        <v>3527</v>
      </c>
      <c r="D10" s="22"/>
      <c r="E10" s="22"/>
      <c r="F10" s="40"/>
      <c r="G10" s="17" t="str">
        <f t="shared" si="0"/>
        <v/>
      </c>
      <c r="H10" s="41"/>
    </row>
    <row r="11" spans="2:8">
      <c r="B11" s="50"/>
      <c r="C11" s="14"/>
      <c r="D11" s="22"/>
      <c r="E11" s="22"/>
      <c r="F11" s="40"/>
      <c r="G11" s="17" t="str">
        <f t="shared" si="0"/>
        <v/>
      </c>
      <c r="H11" s="41"/>
    </row>
    <row r="12" spans="2:8">
      <c r="B12" s="50" t="s">
        <v>3528</v>
      </c>
      <c r="C12" s="14" t="s">
        <v>3529</v>
      </c>
      <c r="D12" s="22"/>
      <c r="E12" s="22"/>
      <c r="F12" s="40"/>
      <c r="G12" s="17" t="str">
        <f t="shared" si="0"/>
        <v/>
      </c>
      <c r="H12" s="41"/>
    </row>
    <row r="13" spans="2:8">
      <c r="B13" s="50"/>
      <c r="C13" s="14"/>
      <c r="D13" s="22"/>
      <c r="E13" s="22"/>
      <c r="F13" s="40"/>
      <c r="G13" s="17" t="str">
        <f t="shared" si="0"/>
        <v/>
      </c>
      <c r="H13" s="41"/>
    </row>
    <row r="14" spans="2:8" ht="25.5">
      <c r="B14" s="50" t="s">
        <v>3530</v>
      </c>
      <c r="C14" s="14" t="s">
        <v>3531</v>
      </c>
      <c r="D14" s="22" t="s">
        <v>69</v>
      </c>
      <c r="E14" s="23"/>
      <c r="F14" s="24"/>
      <c r="G14" s="17">
        <f t="shared" si="0"/>
        <v>0</v>
      </c>
      <c r="H14" s="42"/>
    </row>
    <row r="15" spans="2:8">
      <c r="B15" s="50"/>
      <c r="C15" s="14"/>
      <c r="D15" s="22"/>
      <c r="E15" s="23"/>
      <c r="F15" s="24"/>
      <c r="G15" s="17" t="str">
        <f t="shared" si="0"/>
        <v/>
      </c>
      <c r="H15" s="42"/>
    </row>
    <row r="16" spans="2:8">
      <c r="B16" s="50" t="s">
        <v>3530</v>
      </c>
      <c r="C16" s="14" t="s">
        <v>3532</v>
      </c>
      <c r="D16" s="22" t="s">
        <v>69</v>
      </c>
      <c r="E16" s="23"/>
      <c r="F16" s="24"/>
      <c r="G16" s="17">
        <f t="shared" si="0"/>
        <v>0</v>
      </c>
      <c r="H16" s="42"/>
    </row>
    <row r="17" spans="2:8">
      <c r="B17" s="50"/>
      <c r="C17" s="14"/>
      <c r="D17" s="22"/>
      <c r="E17" s="23"/>
      <c r="F17" s="24"/>
      <c r="G17" s="17" t="str">
        <f t="shared" si="0"/>
        <v/>
      </c>
      <c r="H17" s="42"/>
    </row>
    <row r="18" spans="2:8">
      <c r="B18" s="50" t="s">
        <v>3533</v>
      </c>
      <c r="C18" s="14" t="s">
        <v>3534</v>
      </c>
      <c r="D18" s="22"/>
      <c r="E18" s="23"/>
      <c r="F18" s="40"/>
      <c r="G18" s="17" t="str">
        <f t="shared" si="0"/>
        <v/>
      </c>
      <c r="H18" s="41"/>
    </row>
    <row r="19" spans="2:8">
      <c r="B19" s="50"/>
      <c r="C19" s="14"/>
      <c r="D19" s="22"/>
      <c r="E19" s="23"/>
      <c r="F19" s="43"/>
      <c r="G19" s="17" t="str">
        <f t="shared" si="0"/>
        <v/>
      </c>
      <c r="H19" s="41"/>
    </row>
    <row r="20" spans="2:8" ht="25.5">
      <c r="B20" s="50" t="s">
        <v>3535</v>
      </c>
      <c r="C20" s="14" t="s">
        <v>3536</v>
      </c>
      <c r="D20" s="22" t="s">
        <v>69</v>
      </c>
      <c r="E20" s="23"/>
      <c r="F20" s="45"/>
      <c r="G20" s="17">
        <f t="shared" si="0"/>
        <v>0</v>
      </c>
    </row>
    <row r="21" spans="2:8">
      <c r="B21" s="50"/>
      <c r="C21" s="14"/>
      <c r="D21" s="22"/>
      <c r="E21" s="23"/>
      <c r="F21" s="45"/>
      <c r="G21" s="17" t="str">
        <f t="shared" si="0"/>
        <v/>
      </c>
    </row>
    <row r="22" spans="2:8" ht="25.5">
      <c r="B22" s="50" t="s">
        <v>3537</v>
      </c>
      <c r="C22" s="14" t="s">
        <v>3538</v>
      </c>
      <c r="D22" s="22" t="s">
        <v>69</v>
      </c>
      <c r="E22" s="23"/>
      <c r="F22" s="38"/>
      <c r="G22" s="17">
        <f t="shared" si="0"/>
        <v>0</v>
      </c>
    </row>
    <row r="23" spans="2:8">
      <c r="B23" s="50"/>
      <c r="C23" s="14"/>
      <c r="D23" s="22"/>
      <c r="E23" s="23"/>
      <c r="F23" s="45"/>
      <c r="G23" s="17" t="str">
        <f t="shared" si="0"/>
        <v/>
      </c>
    </row>
    <row r="24" spans="2:8">
      <c r="B24" s="50" t="s">
        <v>3539</v>
      </c>
      <c r="C24" s="14" t="s">
        <v>3540</v>
      </c>
      <c r="D24" s="22" t="s">
        <v>109</v>
      </c>
      <c r="E24" s="23"/>
      <c r="F24" s="43"/>
      <c r="G24" s="17">
        <f t="shared" si="0"/>
        <v>0</v>
      </c>
    </row>
    <row r="25" spans="2:8">
      <c r="B25" s="21"/>
      <c r="C25" s="14"/>
      <c r="D25" s="22"/>
      <c r="E25" s="23"/>
      <c r="F25" s="45"/>
      <c r="G25" s="17" t="str">
        <f t="shared" si="0"/>
        <v/>
      </c>
    </row>
    <row r="26" spans="2:8">
      <c r="B26" s="21"/>
      <c r="C26" s="14"/>
      <c r="D26" s="22"/>
      <c r="E26" s="23"/>
      <c r="F26" s="38"/>
      <c r="G26" s="17" t="str">
        <f t="shared" si="0"/>
        <v/>
      </c>
      <c r="H26" s="42"/>
    </row>
    <row r="27" spans="2:8">
      <c r="B27" s="21"/>
      <c r="C27" s="14"/>
      <c r="D27" s="22"/>
      <c r="E27" s="26"/>
      <c r="F27" s="27"/>
      <c r="G27" s="17" t="str">
        <f t="shared" si="0"/>
        <v/>
      </c>
      <c r="H27" s="18"/>
    </row>
    <row r="28" spans="2:8" s="36" customFormat="1">
      <c r="B28" s="21"/>
      <c r="C28" s="14"/>
      <c r="D28" s="15"/>
      <c r="E28" s="26"/>
      <c r="F28" s="27"/>
      <c r="G28" s="17" t="str">
        <f t="shared" si="0"/>
        <v/>
      </c>
      <c r="H28" s="18"/>
    </row>
    <row r="29" spans="2:8">
      <c r="B29" s="21"/>
      <c r="C29" s="14"/>
      <c r="D29" s="22"/>
      <c r="E29" s="23"/>
      <c r="F29" s="38"/>
      <c r="G29" s="17" t="str">
        <f t="shared" si="0"/>
        <v/>
      </c>
      <c r="H29" s="42"/>
    </row>
    <row r="30" spans="2:8">
      <c r="B30" s="21"/>
      <c r="C30" s="14"/>
      <c r="D30" s="22"/>
      <c r="E30" s="23"/>
      <c r="F30" s="38"/>
      <c r="G30" s="17" t="str">
        <f t="shared" si="0"/>
        <v/>
      </c>
      <c r="H30" s="42"/>
    </row>
    <row r="31" spans="2:8">
      <c r="B31" s="21"/>
      <c r="C31" s="14"/>
      <c r="D31" s="22"/>
      <c r="E31" s="23"/>
      <c r="F31" s="47"/>
      <c r="G31" s="17" t="str">
        <f t="shared" si="0"/>
        <v/>
      </c>
      <c r="H31" s="41"/>
    </row>
    <row r="32" spans="2:8">
      <c r="B32" s="21"/>
      <c r="C32" s="14"/>
      <c r="D32" s="22"/>
      <c r="E32" s="23"/>
      <c r="F32" s="47"/>
      <c r="G32" s="17" t="str">
        <f t="shared" si="0"/>
        <v/>
      </c>
      <c r="H32" s="41"/>
    </row>
    <row r="33" spans="2:8">
      <c r="B33" s="21"/>
      <c r="C33" s="14"/>
      <c r="D33" s="22"/>
      <c r="E33" s="23"/>
      <c r="F33" s="43"/>
      <c r="G33" s="17" t="str">
        <f t="shared" si="0"/>
        <v/>
      </c>
      <c r="H33" s="41"/>
    </row>
    <row r="34" spans="2:8">
      <c r="B34" s="21"/>
      <c r="C34" s="14"/>
      <c r="D34" s="22"/>
      <c r="E34" s="23"/>
      <c r="F34" s="43"/>
      <c r="G34" s="17" t="str">
        <f t="shared" si="0"/>
        <v/>
      </c>
      <c r="H34" s="41"/>
    </row>
    <row r="35" spans="2:8">
      <c r="B35" s="21"/>
      <c r="C35" s="14"/>
      <c r="D35" s="22"/>
      <c r="E35" s="22"/>
      <c r="F35" s="40"/>
      <c r="G35" s="17" t="str">
        <f t="shared" si="0"/>
        <v/>
      </c>
      <c r="H35" s="41"/>
    </row>
    <row r="36" spans="2:8">
      <c r="B36" s="13"/>
      <c r="C36" s="14"/>
      <c r="D36" s="22"/>
      <c r="E36" s="22"/>
      <c r="F36" s="40"/>
      <c r="G36" s="17" t="str">
        <f t="shared" si="0"/>
        <v/>
      </c>
      <c r="H36" s="41"/>
    </row>
    <row r="37" spans="2:8">
      <c r="B37" s="21"/>
      <c r="C37" s="14"/>
      <c r="D37" s="22"/>
      <c r="E37" s="22"/>
      <c r="F37" s="38"/>
      <c r="G37" s="17" t="str">
        <f t="shared" si="0"/>
        <v/>
      </c>
      <c r="H37" s="41"/>
    </row>
    <row r="38" spans="2:8">
      <c r="B38" s="21"/>
      <c r="C38" s="14"/>
      <c r="D38" s="22"/>
      <c r="E38" s="22"/>
      <c r="F38" s="38"/>
      <c r="G38" s="17" t="str">
        <f t="shared" si="0"/>
        <v/>
      </c>
      <c r="H38" s="41"/>
    </row>
    <row r="39" spans="2:8">
      <c r="B39" s="21"/>
      <c r="C39" s="14"/>
      <c r="D39" s="22"/>
      <c r="E39" s="22"/>
      <c r="F39" s="38"/>
      <c r="G39" s="17" t="str">
        <f t="shared" si="0"/>
        <v/>
      </c>
      <c r="H39" s="41"/>
    </row>
    <row r="40" spans="2:8">
      <c r="B40" s="21"/>
      <c r="C40" s="14"/>
      <c r="D40" s="22"/>
      <c r="E40" s="22"/>
      <c r="F40" s="38"/>
      <c r="G40" s="17" t="str">
        <f t="shared" si="0"/>
        <v/>
      </c>
      <c r="H40" s="41"/>
    </row>
    <row r="41" spans="2:8">
      <c r="B41" s="21"/>
      <c r="C41" s="14"/>
      <c r="D41" s="22"/>
      <c r="E41" s="22"/>
      <c r="F41" s="38"/>
      <c r="G41" s="17" t="str">
        <f t="shared" ref="G41:G72" si="1">IF(D41="","",E41*F41)</f>
        <v/>
      </c>
      <c r="H41" s="41"/>
    </row>
    <row r="42" spans="2:8">
      <c r="B42" s="13"/>
      <c r="C42" s="14"/>
      <c r="D42" s="22"/>
      <c r="E42" s="22"/>
      <c r="F42" s="38"/>
      <c r="G42" s="17" t="str">
        <f t="shared" si="1"/>
        <v/>
      </c>
      <c r="H42" s="41"/>
    </row>
    <row r="43" spans="2:8">
      <c r="B43" s="13"/>
      <c r="C43" s="14"/>
      <c r="D43" s="22"/>
      <c r="E43" s="22"/>
      <c r="F43" s="38"/>
      <c r="G43" s="17" t="str">
        <f t="shared" si="1"/>
        <v/>
      </c>
      <c r="H43" s="41"/>
    </row>
    <row r="44" spans="2:8">
      <c r="B44" s="13"/>
      <c r="C44" s="14"/>
      <c r="D44" s="22"/>
      <c r="E44" s="22"/>
      <c r="F44" s="38"/>
      <c r="G44" s="17" t="str">
        <f t="shared" si="1"/>
        <v/>
      </c>
      <c r="H44" s="41"/>
    </row>
    <row r="45" spans="2:8">
      <c r="B45" s="13"/>
      <c r="C45" s="14"/>
      <c r="D45" s="22"/>
      <c r="E45" s="22"/>
      <c r="F45" s="48"/>
      <c r="G45" s="17" t="str">
        <f t="shared" si="1"/>
        <v/>
      </c>
      <c r="H45" s="41"/>
    </row>
    <row r="46" spans="2:8">
      <c r="B46" s="13"/>
      <c r="C46" s="14"/>
      <c r="D46" s="22"/>
      <c r="E46" s="22"/>
      <c r="F46" s="48"/>
      <c r="G46" s="17" t="str">
        <f t="shared" si="1"/>
        <v/>
      </c>
      <c r="H46" s="41"/>
    </row>
    <row r="47" spans="2:8">
      <c r="B47" s="21"/>
      <c r="C47" s="14"/>
      <c r="D47" s="22"/>
      <c r="E47" s="22"/>
      <c r="F47" s="38"/>
      <c r="G47" s="17" t="str">
        <f t="shared" si="1"/>
        <v/>
      </c>
      <c r="H47" s="41"/>
    </row>
    <row r="48" spans="2:8">
      <c r="B48" s="13"/>
      <c r="C48" s="14"/>
      <c r="D48" s="22"/>
      <c r="E48" s="22"/>
      <c r="F48" s="38"/>
      <c r="G48" s="17" t="str">
        <f t="shared" si="1"/>
        <v/>
      </c>
      <c r="H48" s="41"/>
    </row>
    <row r="49" spans="2:8">
      <c r="B49" s="13"/>
      <c r="C49" s="14"/>
      <c r="D49" s="22"/>
      <c r="E49" s="22"/>
      <c r="F49" s="38"/>
      <c r="G49" s="17" t="str">
        <f t="shared" si="1"/>
        <v/>
      </c>
      <c r="H49" s="41"/>
    </row>
    <row r="50" spans="2:8">
      <c r="B50" s="13"/>
      <c r="C50" s="14"/>
      <c r="D50" s="22"/>
      <c r="E50" s="22"/>
      <c r="F50" s="38"/>
      <c r="G50" s="17" t="str">
        <f t="shared" si="1"/>
        <v/>
      </c>
      <c r="H50" s="41"/>
    </row>
    <row r="51" spans="2:8">
      <c r="B51" s="13"/>
      <c r="C51" s="14"/>
      <c r="D51" s="22"/>
      <c r="E51" s="22"/>
      <c r="F51" s="38"/>
      <c r="G51" s="17" t="str">
        <f t="shared" si="1"/>
        <v/>
      </c>
      <c r="H51" s="41"/>
    </row>
    <row r="52" spans="2:8">
      <c r="B52" s="13"/>
      <c r="C52" s="14"/>
      <c r="D52" s="22"/>
      <c r="E52" s="22"/>
      <c r="F52" s="38"/>
      <c r="G52" s="17" t="str">
        <f t="shared" si="1"/>
        <v/>
      </c>
      <c r="H52" s="41"/>
    </row>
    <row r="53" spans="2:8">
      <c r="B53" s="13"/>
      <c r="C53" s="14"/>
      <c r="D53" s="37"/>
      <c r="E53" s="37"/>
      <c r="F53" s="38"/>
      <c r="G53" s="17" t="str">
        <f t="shared" si="1"/>
        <v/>
      </c>
    </row>
    <row r="54" spans="2:8">
      <c r="B54" s="13"/>
      <c r="C54" s="14"/>
      <c r="D54" s="22"/>
      <c r="E54" s="22"/>
      <c r="F54" s="38"/>
      <c r="G54" s="17" t="str">
        <f t="shared" si="1"/>
        <v/>
      </c>
      <c r="H54" s="41"/>
    </row>
    <row r="55" spans="2:8">
      <c r="B55" s="21"/>
      <c r="C55" s="14"/>
      <c r="D55" s="37"/>
      <c r="E55" s="37"/>
      <c r="F55" s="38"/>
      <c r="G55" s="17" t="str">
        <f t="shared" si="1"/>
        <v/>
      </c>
      <c r="H55" s="49"/>
    </row>
    <row r="56" spans="2:8">
      <c r="B56" s="13"/>
      <c r="C56" s="14"/>
      <c r="D56" s="37"/>
      <c r="E56" s="37"/>
      <c r="F56" s="38"/>
      <c r="G56" s="17" t="str">
        <f t="shared" si="1"/>
        <v/>
      </c>
    </row>
    <row r="57" spans="2:8">
      <c r="B57" s="13"/>
      <c r="C57" s="14"/>
      <c r="D57" s="22"/>
      <c r="E57" s="22"/>
      <c r="F57" s="38"/>
      <c r="G57" s="17" t="str">
        <f t="shared" si="1"/>
        <v/>
      </c>
      <c r="H57" s="41"/>
    </row>
    <row r="58" spans="2:8">
      <c r="B58" s="13"/>
      <c r="C58" s="14"/>
      <c r="D58" s="22"/>
      <c r="E58" s="22"/>
      <c r="F58" s="38"/>
      <c r="G58" s="17" t="str">
        <f t="shared" si="1"/>
        <v/>
      </c>
      <c r="H58" s="41"/>
    </row>
    <row r="59" spans="2:8">
      <c r="B59" s="13"/>
      <c r="C59" s="14"/>
      <c r="D59" s="22"/>
      <c r="E59" s="22"/>
      <c r="F59" s="38"/>
      <c r="G59" s="17" t="str">
        <f t="shared" si="1"/>
        <v/>
      </c>
      <c r="H59" s="41"/>
    </row>
    <row r="60" spans="2:8">
      <c r="B60" s="13"/>
      <c r="C60" s="14"/>
      <c r="D60" s="22"/>
      <c r="E60" s="22"/>
      <c r="F60" s="38"/>
      <c r="G60" s="17" t="str">
        <f t="shared" si="1"/>
        <v/>
      </c>
      <c r="H60" s="41"/>
    </row>
    <row r="61" spans="2:8">
      <c r="B61" s="21"/>
      <c r="C61" s="14"/>
      <c r="D61" s="22"/>
      <c r="E61" s="22"/>
      <c r="F61" s="38"/>
      <c r="G61" s="17" t="str">
        <f t="shared" si="1"/>
        <v/>
      </c>
      <c r="H61" s="41"/>
    </row>
    <row r="62" spans="2:8">
      <c r="B62" s="13"/>
      <c r="C62" s="14"/>
      <c r="D62" s="22"/>
      <c r="E62" s="22"/>
      <c r="F62" s="38"/>
      <c r="G62" s="17" t="str">
        <f t="shared" si="1"/>
        <v/>
      </c>
      <c r="H62" s="41"/>
    </row>
    <row r="63" spans="2:8">
      <c r="B63" s="13"/>
      <c r="C63" s="14"/>
      <c r="D63" s="22"/>
      <c r="E63" s="22"/>
      <c r="F63" s="38"/>
      <c r="G63" s="17" t="str">
        <f t="shared" si="1"/>
        <v/>
      </c>
      <c r="H63" s="41"/>
    </row>
    <row r="64" spans="2:8">
      <c r="B64" s="13"/>
      <c r="C64" s="14"/>
      <c r="D64" s="22"/>
      <c r="E64" s="22"/>
      <c r="F64" s="38"/>
      <c r="G64" s="17" t="str">
        <f t="shared" si="1"/>
        <v/>
      </c>
      <c r="H64" s="41"/>
    </row>
    <row r="65" spans="2:8">
      <c r="B65" s="21"/>
      <c r="C65" s="14"/>
      <c r="D65" s="22"/>
      <c r="E65" s="22"/>
      <c r="F65" s="38"/>
      <c r="G65" s="17" t="str">
        <f t="shared" si="1"/>
        <v/>
      </c>
      <c r="H65" s="41"/>
    </row>
    <row r="66" spans="2:8">
      <c r="B66" s="13"/>
      <c r="C66" s="14"/>
      <c r="D66" s="22"/>
      <c r="E66" s="22"/>
      <c r="F66" s="38"/>
      <c r="G66" s="17" t="str">
        <f t="shared" si="1"/>
        <v/>
      </c>
      <c r="H66" s="41"/>
    </row>
    <row r="67" spans="2:8">
      <c r="B67" s="21"/>
      <c r="C67" s="14"/>
      <c r="D67" s="22"/>
      <c r="E67" s="22"/>
      <c r="F67" s="38"/>
      <c r="G67" s="17" t="str">
        <f t="shared" si="1"/>
        <v/>
      </c>
      <c r="H67" s="41"/>
    </row>
    <row r="68" spans="2:8">
      <c r="B68" s="13"/>
      <c r="C68" s="14"/>
      <c r="D68" s="22"/>
      <c r="E68" s="22"/>
      <c r="F68" s="38"/>
      <c r="G68" s="17" t="str">
        <f t="shared" si="1"/>
        <v/>
      </c>
      <c r="H68" s="41"/>
    </row>
    <row r="69" spans="2:8">
      <c r="B69" s="13"/>
      <c r="C69" s="14"/>
      <c r="D69" s="22"/>
      <c r="E69" s="22"/>
      <c r="F69" s="38"/>
      <c r="G69" s="17" t="str">
        <f t="shared" si="1"/>
        <v/>
      </c>
      <c r="H69" s="41"/>
    </row>
    <row r="70" spans="2:8">
      <c r="B70" s="13"/>
      <c r="C70" s="14"/>
      <c r="D70" s="22"/>
      <c r="E70" s="22"/>
      <c r="F70" s="38"/>
      <c r="G70" s="17" t="str">
        <f t="shared" si="1"/>
        <v/>
      </c>
      <c r="H70" s="41"/>
    </row>
    <row r="71" spans="2:8">
      <c r="B71" s="13"/>
      <c r="C71" s="14"/>
      <c r="D71" s="22"/>
      <c r="E71" s="22"/>
      <c r="F71" s="38"/>
      <c r="G71" s="17" t="str">
        <f t="shared" si="1"/>
        <v/>
      </c>
      <c r="H71" s="41"/>
    </row>
    <row r="72" spans="2:8">
      <c r="B72" s="13"/>
      <c r="C72" s="14"/>
      <c r="D72" s="22"/>
      <c r="E72" s="22"/>
      <c r="F72" s="38"/>
      <c r="G72" s="17" t="str">
        <f t="shared" si="1"/>
        <v/>
      </c>
      <c r="H72" s="41"/>
    </row>
    <row r="73" spans="2:8">
      <c r="B73" s="21"/>
      <c r="C73" s="14"/>
      <c r="D73" s="22"/>
      <c r="E73" s="22"/>
      <c r="F73" s="38"/>
      <c r="G73" s="17" t="str">
        <f>IF(D73="","",E73*F73)</f>
        <v/>
      </c>
      <c r="H73" s="41"/>
    </row>
    <row r="74" spans="2:8">
      <c r="B74" s="13"/>
      <c r="C74" s="14"/>
      <c r="D74" s="22"/>
      <c r="E74" s="22"/>
      <c r="F74" s="38"/>
      <c r="G74" s="17" t="str">
        <f>IF(D74="","",E74*F74)</f>
        <v/>
      </c>
      <c r="H74" s="41"/>
    </row>
    <row r="75" spans="2:8">
      <c r="B75" s="13"/>
      <c r="C75" s="14"/>
      <c r="D75" s="22"/>
      <c r="E75" s="22"/>
      <c r="F75" s="38"/>
      <c r="G75" s="17" t="str">
        <f>IF(D75="","",E75*F75)</f>
        <v/>
      </c>
      <c r="H75" s="41"/>
    </row>
    <row r="76" spans="2:8" s="28" customFormat="1" ht="24.95" customHeight="1">
      <c r="B76" s="90" t="str">
        <f>$B$10</f>
        <v>C14.10</v>
      </c>
      <c r="C76" s="30" t="s">
        <v>94</v>
      </c>
      <c r="D76" s="31"/>
      <c r="E76" s="32"/>
      <c r="F76" s="31"/>
      <c r="G76" s="33">
        <f>SUM(G9:G75)</f>
        <v>0</v>
      </c>
      <c r="H76"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0">
    <tabColor rgb="FFFF0000"/>
  </sheetPr>
  <dimension ref="B1:H77"/>
  <sheetViews>
    <sheetView view="pageBreakPreview" zoomScaleNormal="125" zoomScaleSheetLayoutView="100" zoomScalePageLayoutView="125" workbookViewId="0">
      <selection activeCell="L38" sqref="L38"/>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148</v>
      </c>
      <c r="C4" s="671"/>
      <c r="D4" s="671"/>
      <c r="E4" s="671"/>
      <c r="F4" s="671"/>
      <c r="G4" s="667" t="str">
        <f>"CHAPTER "&amp;B10</f>
        <v>CHAPTER C14.11</v>
      </c>
      <c r="H4" s="6"/>
    </row>
    <row r="5" spans="2:8" ht="7.5" customHeight="1">
      <c r="B5" s="663" t="str">
        <f>ContractDescription</f>
        <v>THE CONSTRUCTION OF MKUZE RIVER BRIDGE NO.3801 AT KM 27+440 ON MAIN ROAD P52-3 IN ZULULAND UNDER EMPANGENI REGION.</v>
      </c>
      <c r="C5" s="664"/>
      <c r="D5" s="664"/>
      <c r="E5" s="664"/>
      <c r="F5" s="664"/>
      <c r="G5" s="668"/>
      <c r="H5" s="8"/>
    </row>
    <row r="6" spans="2:8" ht="12.75" customHeight="1">
      <c r="B6" s="663"/>
      <c r="C6" s="664"/>
      <c r="D6" s="664"/>
      <c r="E6" s="664"/>
      <c r="F6" s="664"/>
      <c r="G6" s="668"/>
      <c r="H6" s="8"/>
    </row>
    <row r="7" spans="2:8" ht="7.5" customHeight="1">
      <c r="B7" s="665"/>
      <c r="C7" s="666"/>
      <c r="D7" s="666"/>
      <c r="E7" s="666"/>
      <c r="F7" s="666"/>
      <c r="G7" s="669"/>
      <c r="H7" s="8"/>
    </row>
    <row r="8" spans="2:8" s="9" customFormat="1" ht="24.95" customHeight="1">
      <c r="B8" s="10" t="s">
        <v>49</v>
      </c>
      <c r="C8" s="11" t="s">
        <v>50</v>
      </c>
      <c r="D8" s="11" t="s">
        <v>51</v>
      </c>
      <c r="E8" s="11" t="s">
        <v>53</v>
      </c>
      <c r="F8" s="11" t="s">
        <v>54</v>
      </c>
      <c r="G8" s="11" t="s">
        <v>55</v>
      </c>
      <c r="H8" s="12"/>
    </row>
    <row r="9" spans="2:8">
      <c r="B9" s="50"/>
      <c r="C9" s="14"/>
      <c r="D9" s="15"/>
      <c r="E9" s="15"/>
      <c r="F9" s="16"/>
      <c r="G9" s="17" t="str">
        <f t="shared" ref="G9:G14" si="0">IF(D9="","",E9*F9)</f>
        <v/>
      </c>
      <c r="H9" s="18"/>
    </row>
    <row r="10" spans="2:8">
      <c r="B10" s="74" t="s">
        <v>3541</v>
      </c>
      <c r="C10" s="20" t="s">
        <v>3542</v>
      </c>
      <c r="D10" s="22"/>
      <c r="E10" s="22"/>
      <c r="F10" s="40"/>
      <c r="G10" s="25" t="str">
        <f t="shared" si="0"/>
        <v/>
      </c>
      <c r="H10" s="41"/>
    </row>
    <row r="11" spans="2:8">
      <c r="B11" s="50"/>
      <c r="C11" s="14"/>
      <c r="D11" s="22"/>
      <c r="E11" s="22"/>
      <c r="F11" s="40"/>
      <c r="G11" s="25" t="str">
        <f t="shared" si="0"/>
        <v/>
      </c>
      <c r="H11" s="41"/>
    </row>
    <row r="12" spans="2:8">
      <c r="B12" s="50" t="s">
        <v>3543</v>
      </c>
      <c r="C12" s="14" t="s">
        <v>3544</v>
      </c>
      <c r="D12" s="22" t="s">
        <v>109</v>
      </c>
      <c r="E12" s="22"/>
      <c r="F12" s="40"/>
      <c r="G12" s="25">
        <f t="shared" si="0"/>
        <v>0</v>
      </c>
      <c r="H12" s="41"/>
    </row>
    <row r="13" spans="2:8">
      <c r="B13" s="50"/>
      <c r="C13" s="14"/>
      <c r="D13" s="22"/>
      <c r="E13" s="22"/>
      <c r="F13" s="40"/>
      <c r="G13" s="25" t="str">
        <f t="shared" si="0"/>
        <v/>
      </c>
      <c r="H13" s="41"/>
    </row>
    <row r="14" spans="2:8" ht="25.5">
      <c r="B14" s="50" t="s">
        <v>3545</v>
      </c>
      <c r="C14" s="14" t="s">
        <v>3546</v>
      </c>
      <c r="D14" s="22" t="s">
        <v>109</v>
      </c>
      <c r="E14" s="23"/>
      <c r="F14" s="24"/>
      <c r="G14" s="25">
        <f t="shared" si="0"/>
        <v>0</v>
      </c>
      <c r="H14" s="42"/>
    </row>
    <row r="15" spans="2:8">
      <c r="B15" s="74"/>
      <c r="C15" s="14"/>
      <c r="D15" s="22"/>
      <c r="E15" s="23"/>
      <c r="F15" s="24"/>
      <c r="G15" s="25"/>
      <c r="H15" s="42"/>
    </row>
    <row r="16" spans="2:8">
      <c r="B16" s="50"/>
      <c r="C16" s="14"/>
      <c r="D16" s="22"/>
      <c r="E16" s="23"/>
      <c r="F16" s="24"/>
      <c r="G16" s="25"/>
      <c r="H16" s="42"/>
    </row>
    <row r="17" spans="2:8">
      <c r="B17" s="74"/>
      <c r="C17" s="14"/>
      <c r="D17" s="22"/>
      <c r="E17" s="23"/>
      <c r="F17" s="24"/>
      <c r="G17" s="25"/>
      <c r="H17" s="42"/>
    </row>
    <row r="18" spans="2:8">
      <c r="B18" s="50"/>
      <c r="C18" s="14"/>
      <c r="D18" s="22"/>
      <c r="E18" s="23"/>
      <c r="F18" s="40"/>
      <c r="G18" s="25"/>
      <c r="H18" s="41"/>
    </row>
    <row r="19" spans="2:8">
      <c r="B19" s="50"/>
      <c r="C19" s="14"/>
      <c r="D19" s="22"/>
      <c r="E19" s="23"/>
      <c r="F19" s="43"/>
      <c r="G19" s="25"/>
      <c r="H19" s="41"/>
    </row>
    <row r="20" spans="2:8">
      <c r="B20" s="50"/>
      <c r="C20" s="14"/>
      <c r="D20" s="22"/>
      <c r="E20" s="23"/>
      <c r="F20" s="45"/>
      <c r="G20" s="25"/>
    </row>
    <row r="21" spans="2:8">
      <c r="B21" s="50"/>
      <c r="C21" s="14"/>
      <c r="D21" s="22"/>
      <c r="E21" s="23"/>
      <c r="F21" s="45"/>
      <c r="G21" s="25"/>
    </row>
    <row r="22" spans="2:8">
      <c r="B22" s="50"/>
      <c r="C22" s="14"/>
      <c r="D22" s="22"/>
      <c r="E22" s="23"/>
      <c r="F22" s="38"/>
      <c r="G22" s="25"/>
    </row>
    <row r="23" spans="2:8">
      <c r="B23" s="50"/>
      <c r="C23" s="14"/>
      <c r="D23" s="22"/>
      <c r="E23" s="23"/>
      <c r="F23" s="45"/>
      <c r="G23" s="25"/>
    </row>
    <row r="24" spans="2:8">
      <c r="B24" s="50"/>
      <c r="C24" s="14"/>
      <c r="D24" s="22"/>
      <c r="E24" s="23"/>
      <c r="F24" s="43"/>
      <c r="G24" s="25"/>
    </row>
    <row r="25" spans="2:8">
      <c r="B25" s="50"/>
      <c r="C25" s="14"/>
      <c r="D25" s="22"/>
      <c r="E25" s="23"/>
      <c r="F25" s="45"/>
      <c r="G25" s="25"/>
    </row>
    <row r="26" spans="2:8">
      <c r="B26" s="50"/>
      <c r="C26" s="14"/>
      <c r="D26" s="22"/>
      <c r="E26" s="23"/>
      <c r="F26" s="38"/>
      <c r="G26" s="25"/>
      <c r="H26" s="42"/>
    </row>
    <row r="27" spans="2:8">
      <c r="B27" s="50"/>
      <c r="C27" s="14"/>
      <c r="D27" s="22"/>
      <c r="E27" s="26"/>
      <c r="F27" s="27"/>
      <c r="G27" s="25"/>
      <c r="H27" s="18"/>
    </row>
    <row r="28" spans="2:8" s="36" customFormat="1">
      <c r="B28" s="50"/>
      <c r="C28" s="14"/>
      <c r="D28" s="15"/>
      <c r="E28" s="26"/>
      <c r="F28" s="27"/>
      <c r="G28" s="17"/>
      <c r="H28" s="18"/>
    </row>
    <row r="29" spans="2:8">
      <c r="B29" s="50"/>
      <c r="C29" s="14"/>
      <c r="D29" s="22"/>
      <c r="E29" s="23"/>
      <c r="F29" s="38"/>
      <c r="G29" s="25"/>
      <c r="H29" s="42"/>
    </row>
    <row r="30" spans="2:8">
      <c r="B30" s="50"/>
      <c r="C30" s="14"/>
      <c r="D30" s="22"/>
      <c r="E30" s="23"/>
      <c r="F30" s="38"/>
      <c r="G30" s="25"/>
      <c r="H30" s="42"/>
    </row>
    <row r="31" spans="2:8">
      <c r="B31" s="50"/>
      <c r="C31" s="14"/>
      <c r="D31" s="22"/>
      <c r="E31" s="23"/>
      <c r="F31" s="47"/>
      <c r="G31" s="25"/>
      <c r="H31" s="41"/>
    </row>
    <row r="32" spans="2:8">
      <c r="B32" s="50"/>
      <c r="C32" s="14"/>
      <c r="D32" s="22"/>
      <c r="E32" s="23"/>
      <c r="F32" s="47"/>
      <c r="G32" s="25"/>
      <c r="H32" s="41"/>
    </row>
    <row r="33" spans="2:8">
      <c r="B33" s="50"/>
      <c r="C33" s="14"/>
      <c r="D33" s="22"/>
      <c r="E33" s="23"/>
      <c r="F33" s="43"/>
      <c r="G33" s="25"/>
      <c r="H33" s="41"/>
    </row>
    <row r="34" spans="2:8">
      <c r="B34" s="50"/>
      <c r="C34" s="14"/>
      <c r="D34" s="22"/>
      <c r="E34" s="23"/>
      <c r="F34" s="43"/>
      <c r="G34" s="25"/>
      <c r="H34" s="41"/>
    </row>
    <row r="35" spans="2:8">
      <c r="B35" s="50"/>
      <c r="C35" s="14"/>
      <c r="D35" s="22"/>
      <c r="E35" s="22"/>
      <c r="F35" s="40"/>
      <c r="G35" s="25"/>
      <c r="H35" s="41"/>
    </row>
    <row r="36" spans="2:8">
      <c r="B36" s="50"/>
      <c r="C36" s="14"/>
      <c r="D36" s="22"/>
      <c r="E36" s="22"/>
      <c r="F36" s="40"/>
      <c r="G36" s="25"/>
      <c r="H36" s="41"/>
    </row>
    <row r="37" spans="2:8">
      <c r="B37" s="50"/>
      <c r="C37" s="14"/>
      <c r="D37" s="22"/>
      <c r="E37" s="22"/>
      <c r="F37" s="38"/>
      <c r="G37" s="25"/>
      <c r="H37" s="41"/>
    </row>
    <row r="38" spans="2:8">
      <c r="B38" s="50"/>
      <c r="C38" s="14"/>
      <c r="D38" s="22"/>
      <c r="E38" s="22"/>
      <c r="F38" s="38"/>
      <c r="G38" s="25"/>
      <c r="H38" s="41"/>
    </row>
    <row r="39" spans="2:8">
      <c r="B39" s="50"/>
      <c r="C39" s="14"/>
      <c r="D39" s="22"/>
      <c r="E39" s="22"/>
      <c r="F39" s="38"/>
      <c r="G39" s="25"/>
      <c r="H39" s="41"/>
    </row>
    <row r="40" spans="2:8">
      <c r="B40" s="50"/>
      <c r="C40" s="14"/>
      <c r="D40" s="22"/>
      <c r="E40" s="22"/>
      <c r="F40" s="38"/>
      <c r="G40" s="25"/>
      <c r="H40" s="41"/>
    </row>
    <row r="41" spans="2:8">
      <c r="B41" s="50"/>
      <c r="C41" s="14"/>
      <c r="D41" s="22"/>
      <c r="E41" s="22"/>
      <c r="F41" s="38"/>
      <c r="G41" s="25"/>
      <c r="H41" s="41"/>
    </row>
    <row r="42" spans="2:8">
      <c r="B42" s="50"/>
      <c r="C42" s="14"/>
      <c r="D42" s="22"/>
      <c r="E42" s="22"/>
      <c r="F42" s="38"/>
      <c r="G42" s="25"/>
      <c r="H42" s="41"/>
    </row>
    <row r="43" spans="2:8">
      <c r="B43" s="50"/>
      <c r="C43" s="14"/>
      <c r="D43" s="22"/>
      <c r="E43" s="22"/>
      <c r="F43" s="38"/>
      <c r="G43" s="25"/>
      <c r="H43" s="41"/>
    </row>
    <row r="44" spans="2:8">
      <c r="B44" s="50"/>
      <c r="C44" s="14"/>
      <c r="D44" s="22"/>
      <c r="E44" s="22"/>
      <c r="F44" s="38"/>
      <c r="G44" s="25"/>
      <c r="H44" s="41"/>
    </row>
    <row r="45" spans="2:8">
      <c r="B45" s="50"/>
      <c r="C45" s="14"/>
      <c r="D45" s="22"/>
      <c r="E45" s="22"/>
      <c r="F45" s="48"/>
      <c r="G45" s="25"/>
      <c r="H45" s="41"/>
    </row>
    <row r="46" spans="2:8">
      <c r="B46" s="50"/>
      <c r="C46" s="14"/>
      <c r="D46" s="22"/>
      <c r="E46" s="22"/>
      <c r="F46" s="48"/>
      <c r="G46" s="25"/>
      <c r="H46" s="41"/>
    </row>
    <row r="47" spans="2:8">
      <c r="B47" s="50"/>
      <c r="C47" s="14"/>
      <c r="D47" s="22"/>
      <c r="E47" s="22"/>
      <c r="F47" s="38"/>
      <c r="G47" s="25"/>
      <c r="H47" s="41"/>
    </row>
    <row r="48" spans="2:8">
      <c r="B48" s="50"/>
      <c r="C48" s="14"/>
      <c r="D48" s="22"/>
      <c r="E48" s="22"/>
      <c r="F48" s="38"/>
      <c r="G48" s="25"/>
      <c r="H48" s="41"/>
    </row>
    <row r="49" spans="2:8">
      <c r="B49" s="50"/>
      <c r="C49" s="14"/>
      <c r="D49" s="22"/>
      <c r="E49" s="22"/>
      <c r="F49" s="38"/>
      <c r="G49" s="25"/>
      <c r="H49" s="41"/>
    </row>
    <row r="50" spans="2:8">
      <c r="B50" s="50"/>
      <c r="C50" s="14"/>
      <c r="D50" s="22"/>
      <c r="E50" s="22"/>
      <c r="F50" s="38"/>
      <c r="G50" s="25"/>
      <c r="H50" s="41"/>
    </row>
    <row r="51" spans="2:8">
      <c r="B51" s="50"/>
      <c r="C51" s="14"/>
      <c r="D51" s="22"/>
      <c r="E51" s="22"/>
      <c r="F51" s="38"/>
      <c r="G51" s="25"/>
      <c r="H51" s="41"/>
    </row>
    <row r="52" spans="2:8">
      <c r="B52" s="50"/>
      <c r="C52" s="14"/>
      <c r="D52" s="22"/>
      <c r="E52" s="22"/>
      <c r="F52" s="38"/>
      <c r="G52" s="25"/>
      <c r="H52" s="41"/>
    </row>
    <row r="53" spans="2:8">
      <c r="B53" s="50"/>
      <c r="C53" s="14"/>
      <c r="D53" s="37"/>
      <c r="E53" s="37"/>
      <c r="F53" s="38"/>
      <c r="G53" s="25"/>
    </row>
    <row r="54" spans="2:8">
      <c r="B54" s="50"/>
      <c r="C54" s="14"/>
      <c r="D54" s="22"/>
      <c r="E54" s="22"/>
      <c r="F54" s="38"/>
      <c r="G54" s="25"/>
      <c r="H54" s="41"/>
    </row>
    <row r="55" spans="2:8">
      <c r="B55" s="50"/>
      <c r="C55" s="14"/>
      <c r="D55" s="37"/>
      <c r="E55" s="37"/>
      <c r="F55" s="38"/>
      <c r="G55" s="25"/>
      <c r="H55" s="49"/>
    </row>
    <row r="56" spans="2:8">
      <c r="B56" s="50"/>
      <c r="C56" s="14"/>
      <c r="D56" s="37"/>
      <c r="E56" s="37"/>
      <c r="F56" s="38"/>
      <c r="G56" s="25"/>
    </row>
    <row r="57" spans="2:8">
      <c r="B57" s="50"/>
      <c r="C57" s="14"/>
      <c r="D57" s="22"/>
      <c r="E57" s="22"/>
      <c r="F57" s="38"/>
      <c r="G57" s="25"/>
      <c r="H57" s="41"/>
    </row>
    <row r="58" spans="2:8">
      <c r="B58" s="50"/>
      <c r="C58" s="14"/>
      <c r="D58" s="22"/>
      <c r="E58" s="22"/>
      <c r="F58" s="38"/>
      <c r="G58" s="25"/>
      <c r="H58" s="41"/>
    </row>
    <row r="59" spans="2:8">
      <c r="B59" s="50"/>
      <c r="C59" s="14"/>
      <c r="D59" s="22"/>
      <c r="E59" s="22"/>
      <c r="F59" s="38"/>
      <c r="G59" s="25"/>
      <c r="H59" s="41"/>
    </row>
    <row r="60" spans="2:8">
      <c r="B60" s="50"/>
      <c r="C60" s="14"/>
      <c r="D60" s="22"/>
      <c r="E60" s="22"/>
      <c r="F60" s="38"/>
      <c r="G60" s="25"/>
      <c r="H60" s="41"/>
    </row>
    <row r="61" spans="2:8">
      <c r="B61" s="50"/>
      <c r="C61" s="14"/>
      <c r="D61" s="22"/>
      <c r="E61" s="22"/>
      <c r="F61" s="38"/>
      <c r="G61" s="25"/>
      <c r="H61" s="41"/>
    </row>
    <row r="62" spans="2:8">
      <c r="B62" s="50"/>
      <c r="C62" s="14"/>
      <c r="D62" s="22"/>
      <c r="E62" s="22"/>
      <c r="F62" s="38"/>
      <c r="G62" s="25"/>
      <c r="H62" s="41"/>
    </row>
    <row r="63" spans="2:8">
      <c r="B63" s="50"/>
      <c r="C63" s="14"/>
      <c r="D63" s="22"/>
      <c r="E63" s="22"/>
      <c r="F63" s="38"/>
      <c r="G63" s="25"/>
      <c r="H63" s="41"/>
    </row>
    <row r="64" spans="2:8">
      <c r="B64" s="50"/>
      <c r="C64" s="14"/>
      <c r="D64" s="22"/>
      <c r="E64" s="22"/>
      <c r="F64" s="38"/>
      <c r="G64" s="25"/>
      <c r="H64" s="41"/>
    </row>
    <row r="65" spans="2:8">
      <c r="B65" s="50"/>
      <c r="C65" s="14"/>
      <c r="D65" s="22"/>
      <c r="E65" s="22"/>
      <c r="F65" s="38"/>
      <c r="G65" s="25"/>
      <c r="H65" s="41"/>
    </row>
    <row r="66" spans="2:8">
      <c r="B66" s="50"/>
      <c r="C66" s="14"/>
      <c r="D66" s="22"/>
      <c r="E66" s="22"/>
      <c r="F66" s="38"/>
      <c r="G66" s="25"/>
      <c r="H66" s="41"/>
    </row>
    <row r="67" spans="2:8">
      <c r="B67" s="50"/>
      <c r="C67" s="14"/>
      <c r="D67" s="22"/>
      <c r="E67" s="22"/>
      <c r="F67" s="38"/>
      <c r="G67" s="25"/>
      <c r="H67" s="41"/>
    </row>
    <row r="68" spans="2:8">
      <c r="B68" s="50"/>
      <c r="C68" s="14"/>
      <c r="D68" s="22"/>
      <c r="E68" s="22"/>
      <c r="F68" s="38"/>
      <c r="G68" s="25"/>
      <c r="H68" s="41"/>
    </row>
    <row r="69" spans="2:8">
      <c r="B69" s="50"/>
      <c r="C69" s="14"/>
      <c r="D69" s="22"/>
      <c r="E69" s="22"/>
      <c r="F69" s="38"/>
      <c r="G69" s="25"/>
      <c r="H69" s="41"/>
    </row>
    <row r="70" spans="2:8">
      <c r="B70" s="50"/>
      <c r="C70" s="14"/>
      <c r="D70" s="22"/>
      <c r="E70" s="22"/>
      <c r="F70" s="38"/>
      <c r="G70" s="25"/>
      <c r="H70" s="41"/>
    </row>
    <row r="71" spans="2:8">
      <c r="B71" s="50"/>
      <c r="C71" s="14"/>
      <c r="D71" s="22"/>
      <c r="E71" s="22"/>
      <c r="F71" s="38"/>
      <c r="G71" s="25"/>
      <c r="H71" s="41"/>
    </row>
    <row r="72" spans="2:8">
      <c r="B72" s="50"/>
      <c r="C72" s="14"/>
      <c r="D72" s="22"/>
      <c r="E72" s="22"/>
      <c r="F72" s="38"/>
      <c r="G72" s="25"/>
      <c r="H72" s="41"/>
    </row>
    <row r="73" spans="2:8">
      <c r="B73" s="50"/>
      <c r="C73" s="14"/>
      <c r="D73" s="22"/>
      <c r="E73" s="22"/>
      <c r="F73" s="38"/>
      <c r="G73" s="25"/>
      <c r="H73" s="41"/>
    </row>
    <row r="74" spans="2:8">
      <c r="B74" s="50"/>
      <c r="C74" s="14"/>
      <c r="D74" s="22"/>
      <c r="E74" s="22"/>
      <c r="F74" s="38"/>
      <c r="G74" s="25"/>
      <c r="H74" s="41"/>
    </row>
    <row r="75" spans="2:8">
      <c r="B75" s="50"/>
      <c r="C75" s="14"/>
      <c r="D75" s="22"/>
      <c r="E75" s="22"/>
      <c r="F75" s="38"/>
      <c r="G75" s="25"/>
      <c r="H75" s="41"/>
    </row>
    <row r="76" spans="2:8">
      <c r="B76" s="50"/>
      <c r="C76" s="14"/>
      <c r="D76" s="22"/>
      <c r="E76" s="22"/>
      <c r="F76" s="38"/>
      <c r="G76" s="25"/>
      <c r="H76" s="41"/>
    </row>
    <row r="77" spans="2:8" s="28" customFormat="1" ht="24.95" customHeight="1">
      <c r="B77" s="90" t="str">
        <f>$B$10</f>
        <v>C14.11</v>
      </c>
      <c r="C77" s="30" t="s">
        <v>94</v>
      </c>
      <c r="D77" s="31"/>
      <c r="E77" s="32"/>
      <c r="F77" s="31"/>
      <c r="G77" s="33">
        <f>SUM(G9:G76)</f>
        <v>0</v>
      </c>
      <c r="H77" s="34"/>
    </row>
  </sheetData>
  <mergeCells count="4">
    <mergeCell ref="E1:G1"/>
    <mergeCell ref="B5:F7"/>
    <mergeCell ref="G4:G7"/>
    <mergeCell ref="B4:F4"/>
  </mergeCells>
  <pageMargins left="0.43307086614173229" right="0.31496062992125984" top="0.43307086614173229" bottom="0.62992125984251968" header="0.35433070866141736" footer="0.31496062992125984"/>
  <pageSetup paperSize="9" scale="7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51">
    <pageSetUpPr fitToPage="1"/>
  </sheetPr>
  <dimension ref="B1:G61"/>
  <sheetViews>
    <sheetView view="pageBreakPreview" topLeftCell="B5" zoomScale="124" zoomScaleNormal="125" zoomScaleSheetLayoutView="124" zoomScalePageLayoutView="125" workbookViewId="0">
      <selection activeCell="E21" sqref="E21"/>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16384" width="6.85546875" style="1"/>
  </cols>
  <sheetData>
    <row r="1" spans="2:7">
      <c r="B1" s="2" t="str">
        <f>Client1</f>
        <v>Province of KwaZulu-Natal</v>
      </c>
      <c r="E1" s="672" t="str">
        <f>"Contract No. "&amp;ContractNo</f>
        <v>Contract No. ZNB02213/0000/00/HOD/INF/23/T</v>
      </c>
      <c r="F1" s="672"/>
      <c r="G1" s="672"/>
    </row>
    <row r="2" spans="2:7">
      <c r="B2" s="98" t="str">
        <f>Client2</f>
        <v>Department of Transport</v>
      </c>
    </row>
    <row r="3" spans="2:7">
      <c r="B3" s="79"/>
      <c r="C3" s="79"/>
      <c r="D3" s="80"/>
      <c r="E3" s="80"/>
      <c r="F3" s="81"/>
      <c r="G3" s="99"/>
    </row>
    <row r="4" spans="2:7">
      <c r="B4" s="670" t="s">
        <v>48</v>
      </c>
      <c r="C4" s="671"/>
      <c r="D4" s="671"/>
      <c r="E4" s="671"/>
      <c r="F4" s="671"/>
      <c r="G4" s="667" t="str">
        <f>"CHAPTER "&amp;B10</f>
        <v>CHAPTER C20.1</v>
      </c>
    </row>
    <row r="5" spans="2:7" ht="7.5" customHeight="1">
      <c r="B5" s="663" t="str">
        <f>ContractDescription</f>
        <v>THE CONSTRUCTION OF MKUZE RIVER BRIDGE NO.3801 AT KM 27+440 ON MAIN ROAD P52-3 IN ZULULAND UNDER EMPANGENI REGION.</v>
      </c>
      <c r="C5" s="664"/>
      <c r="D5" s="664"/>
      <c r="E5" s="664"/>
      <c r="F5" s="664"/>
      <c r="G5" s="668"/>
    </row>
    <row r="6" spans="2:7" ht="12.75" customHeight="1">
      <c r="B6" s="663"/>
      <c r="C6" s="664"/>
      <c r="D6" s="664"/>
      <c r="E6" s="664"/>
      <c r="F6" s="664"/>
      <c r="G6" s="668"/>
    </row>
    <row r="7" spans="2:7" ht="7.5" customHeight="1">
      <c r="B7" s="665"/>
      <c r="C7" s="666"/>
      <c r="D7" s="666"/>
      <c r="E7" s="666"/>
      <c r="F7" s="666"/>
      <c r="G7" s="669"/>
    </row>
    <row r="8" spans="2:7" s="9" customFormat="1" ht="24.95" customHeight="1">
      <c r="B8" s="10" t="s">
        <v>49</v>
      </c>
      <c r="C8" s="11" t="s">
        <v>50</v>
      </c>
      <c r="D8" s="11" t="s">
        <v>51</v>
      </c>
      <c r="E8" s="11" t="s">
        <v>53</v>
      </c>
      <c r="F8" s="11" t="s">
        <v>54</v>
      </c>
      <c r="G8" s="11" t="s">
        <v>55</v>
      </c>
    </row>
    <row r="9" spans="2:7">
      <c r="B9" s="13"/>
      <c r="C9" s="14"/>
      <c r="D9" s="15"/>
      <c r="E9" s="15"/>
      <c r="F9" s="16"/>
      <c r="G9" s="17" t="str">
        <f t="shared" ref="G9:G21" si="0">IF(D9="","",E9*F9)</f>
        <v/>
      </c>
    </row>
    <row r="10" spans="2:7" ht="25.5">
      <c r="B10" s="74" t="s">
        <v>3547</v>
      </c>
      <c r="C10" s="20" t="s">
        <v>3548</v>
      </c>
      <c r="D10" s="22"/>
      <c r="E10" s="22"/>
      <c r="F10" s="40"/>
      <c r="G10" s="17" t="str">
        <f t="shared" si="0"/>
        <v/>
      </c>
    </row>
    <row r="11" spans="2:7">
      <c r="B11" s="50"/>
      <c r="C11" s="14"/>
      <c r="D11" s="22"/>
      <c r="E11" s="22"/>
      <c r="F11" s="40"/>
      <c r="G11" s="17" t="str">
        <f t="shared" si="0"/>
        <v/>
      </c>
    </row>
    <row r="12" spans="2:7" ht="25.5">
      <c r="B12" s="50" t="s">
        <v>3549</v>
      </c>
      <c r="C12" s="14" t="s">
        <v>3550</v>
      </c>
      <c r="D12" s="22" t="s">
        <v>109</v>
      </c>
      <c r="E12" s="195">
        <v>198</v>
      </c>
      <c r="F12" s="40"/>
      <c r="G12" s="25">
        <f t="shared" si="0"/>
        <v>0</v>
      </c>
    </row>
    <row r="13" spans="2:7">
      <c r="B13" s="74"/>
      <c r="C13" s="14"/>
      <c r="D13" s="22"/>
      <c r="E13" s="22"/>
      <c r="F13" s="40"/>
      <c r="G13" s="17" t="str">
        <f t="shared" si="0"/>
        <v/>
      </c>
    </row>
    <row r="14" spans="2:7">
      <c r="B14" s="50" t="s">
        <v>3551</v>
      </c>
      <c r="C14" s="14" t="s">
        <v>3552</v>
      </c>
      <c r="D14" s="22"/>
      <c r="E14" s="23"/>
      <c r="F14" s="24"/>
      <c r="G14" s="17" t="str">
        <f t="shared" si="0"/>
        <v/>
      </c>
    </row>
    <row r="15" spans="2:7">
      <c r="B15" s="74"/>
      <c r="C15" s="14"/>
      <c r="D15" s="22"/>
      <c r="E15" s="23"/>
      <c r="F15" s="24"/>
      <c r="G15" s="17" t="str">
        <f t="shared" si="0"/>
        <v/>
      </c>
    </row>
    <row r="16" spans="2:7">
      <c r="B16" s="50" t="s">
        <v>3553</v>
      </c>
      <c r="C16" s="14" t="s">
        <v>3554</v>
      </c>
      <c r="D16" s="22"/>
      <c r="E16" s="23"/>
      <c r="F16" s="24"/>
      <c r="G16" s="17" t="str">
        <f t="shared" si="0"/>
        <v/>
      </c>
    </row>
    <row r="17" spans="2:7">
      <c r="B17" s="74"/>
      <c r="C17" s="14"/>
      <c r="D17" s="22"/>
      <c r="E17" s="23"/>
      <c r="F17" s="24"/>
      <c r="G17" s="17" t="str">
        <f t="shared" si="0"/>
        <v/>
      </c>
    </row>
    <row r="18" spans="2:7">
      <c r="B18" s="50" t="s">
        <v>311</v>
      </c>
      <c r="C18" s="14" t="s">
        <v>3555</v>
      </c>
      <c r="D18" s="22" t="s">
        <v>3277</v>
      </c>
      <c r="E18" s="23">
        <v>1</v>
      </c>
      <c r="F18" s="40">
        <v>400000</v>
      </c>
      <c r="G18" s="17">
        <f t="shared" si="0"/>
        <v>400000</v>
      </c>
    </row>
    <row r="19" spans="2:7">
      <c r="B19" s="50"/>
      <c r="C19" s="14"/>
      <c r="D19" s="22"/>
      <c r="E19" s="23"/>
      <c r="F19" s="43"/>
      <c r="G19" s="17" t="str">
        <f t="shared" si="0"/>
        <v/>
      </c>
    </row>
    <row r="20" spans="2:7" ht="25.5">
      <c r="B20" s="50" t="s">
        <v>841</v>
      </c>
      <c r="C20" s="14" t="s">
        <v>3556</v>
      </c>
      <c r="D20" s="22" t="s">
        <v>125</v>
      </c>
      <c r="E20" s="23">
        <f>G18</f>
        <v>400000</v>
      </c>
      <c r="F20" s="45"/>
      <c r="G20" s="17">
        <f t="shared" si="0"/>
        <v>0</v>
      </c>
    </row>
    <row r="21" spans="2:7">
      <c r="B21" s="50"/>
      <c r="C21" s="1"/>
      <c r="D21" s="22"/>
      <c r="E21" s="23"/>
      <c r="F21" s="45"/>
      <c r="G21" s="17" t="str">
        <f t="shared" si="0"/>
        <v/>
      </c>
    </row>
    <row r="22" spans="2:7">
      <c r="B22" s="50"/>
      <c r="C22" s="14"/>
      <c r="D22" s="22"/>
      <c r="E22" s="22"/>
      <c r="F22" s="38"/>
      <c r="G22" s="17" t="str">
        <f t="shared" ref="G22:G26" si="1">IF(D22="","",E22*F22)</f>
        <v/>
      </c>
    </row>
    <row r="23" spans="2:7">
      <c r="B23" s="50"/>
      <c r="C23" s="14"/>
      <c r="D23" s="22"/>
      <c r="E23" s="22"/>
      <c r="F23" s="38"/>
      <c r="G23" s="17" t="str">
        <f t="shared" si="1"/>
        <v/>
      </c>
    </row>
    <row r="24" spans="2:7">
      <c r="B24" s="50"/>
      <c r="C24" s="14"/>
      <c r="D24" s="22"/>
      <c r="E24" s="22"/>
      <c r="F24" s="38"/>
      <c r="G24" s="17" t="str">
        <f t="shared" si="1"/>
        <v/>
      </c>
    </row>
    <row r="25" spans="2:7">
      <c r="B25" s="50"/>
      <c r="C25" s="14"/>
      <c r="D25" s="22"/>
      <c r="E25" s="22"/>
      <c r="F25" s="38"/>
      <c r="G25" s="17" t="str">
        <f t="shared" si="1"/>
        <v/>
      </c>
    </row>
    <row r="26" spans="2:7">
      <c r="B26" s="50"/>
      <c r="C26" s="14"/>
      <c r="D26" s="22"/>
      <c r="E26" s="22"/>
      <c r="F26" s="38"/>
      <c r="G26" s="17" t="str">
        <f t="shared" si="1"/>
        <v/>
      </c>
    </row>
    <row r="27" spans="2:7">
      <c r="B27" s="50"/>
      <c r="C27" s="14"/>
      <c r="D27" s="22"/>
      <c r="E27" s="22"/>
      <c r="F27" s="38"/>
      <c r="G27" s="17" t="str">
        <f t="shared" ref="G27:G47" si="2">IF(D27="","",E27*F27)</f>
        <v/>
      </c>
    </row>
    <row r="28" spans="2:7">
      <c r="B28" s="50"/>
      <c r="C28" s="14"/>
      <c r="D28" s="22"/>
      <c r="E28" s="22"/>
      <c r="F28" s="38"/>
      <c r="G28" s="17" t="str">
        <f t="shared" si="2"/>
        <v/>
      </c>
    </row>
    <row r="29" spans="2:7">
      <c r="B29" s="50"/>
      <c r="C29" s="14"/>
      <c r="D29" s="22"/>
      <c r="E29" s="22"/>
      <c r="F29" s="38"/>
      <c r="G29" s="17" t="str">
        <f t="shared" si="2"/>
        <v/>
      </c>
    </row>
    <row r="30" spans="2:7">
      <c r="B30" s="50"/>
      <c r="C30" s="14"/>
      <c r="D30" s="22"/>
      <c r="E30" s="22"/>
      <c r="F30" s="38"/>
      <c r="G30" s="17" t="str">
        <f t="shared" si="2"/>
        <v/>
      </c>
    </row>
    <row r="31" spans="2:7">
      <c r="B31" s="50"/>
      <c r="C31" s="14"/>
      <c r="D31" s="22"/>
      <c r="E31" s="22"/>
      <c r="F31" s="38"/>
      <c r="G31" s="17" t="str">
        <f t="shared" si="2"/>
        <v/>
      </c>
    </row>
    <row r="32" spans="2:7">
      <c r="B32" s="50"/>
      <c r="C32" s="14"/>
      <c r="D32" s="22"/>
      <c r="E32" s="22"/>
      <c r="F32" s="38"/>
      <c r="G32" s="17" t="str">
        <f t="shared" si="2"/>
        <v/>
      </c>
    </row>
    <row r="33" spans="2:7">
      <c r="B33" s="50"/>
      <c r="C33" s="14"/>
      <c r="D33" s="22"/>
      <c r="E33" s="22"/>
      <c r="F33" s="38"/>
      <c r="G33" s="17" t="str">
        <f t="shared" si="2"/>
        <v/>
      </c>
    </row>
    <row r="34" spans="2:7">
      <c r="B34" s="50"/>
      <c r="C34" s="14"/>
      <c r="D34" s="22"/>
      <c r="E34" s="22"/>
      <c r="F34" s="38"/>
      <c r="G34" s="17" t="str">
        <f t="shared" si="2"/>
        <v/>
      </c>
    </row>
    <row r="35" spans="2:7">
      <c r="B35" s="50"/>
      <c r="C35" s="14"/>
      <c r="D35" s="22"/>
      <c r="E35" s="22"/>
      <c r="F35" s="38"/>
      <c r="G35" s="17" t="str">
        <f t="shared" si="2"/>
        <v/>
      </c>
    </row>
    <row r="36" spans="2:7">
      <c r="B36" s="50"/>
      <c r="C36" s="14"/>
      <c r="D36" s="22"/>
      <c r="E36" s="22"/>
      <c r="F36" s="38"/>
      <c r="G36" s="17" t="str">
        <f t="shared" si="2"/>
        <v/>
      </c>
    </row>
    <row r="37" spans="2:7">
      <c r="B37" s="50"/>
      <c r="C37" s="14"/>
      <c r="D37" s="22"/>
      <c r="E37" s="22"/>
      <c r="F37" s="38"/>
      <c r="G37" s="17" t="str">
        <f t="shared" si="2"/>
        <v/>
      </c>
    </row>
    <row r="38" spans="2:7">
      <c r="B38" s="50"/>
      <c r="C38" s="14"/>
      <c r="D38" s="22"/>
      <c r="E38" s="22"/>
      <c r="F38" s="38"/>
      <c r="G38" s="17" t="str">
        <f t="shared" si="2"/>
        <v/>
      </c>
    </row>
    <row r="39" spans="2:7">
      <c r="B39" s="50"/>
      <c r="C39" s="14"/>
      <c r="D39" s="22"/>
      <c r="E39" s="22"/>
      <c r="F39" s="38"/>
      <c r="G39" s="17" t="str">
        <f t="shared" si="2"/>
        <v/>
      </c>
    </row>
    <row r="40" spans="2:7">
      <c r="B40" s="50"/>
      <c r="C40" s="14"/>
      <c r="D40" s="22"/>
      <c r="E40" s="22"/>
      <c r="F40" s="38"/>
      <c r="G40" s="17" t="str">
        <f t="shared" si="2"/>
        <v/>
      </c>
    </row>
    <row r="41" spans="2:7">
      <c r="B41" s="50"/>
      <c r="C41" s="14"/>
      <c r="D41" s="22"/>
      <c r="E41" s="22"/>
      <c r="F41" s="38"/>
      <c r="G41" s="17" t="str">
        <f t="shared" si="2"/>
        <v/>
      </c>
    </row>
    <row r="42" spans="2:7">
      <c r="B42" s="50"/>
      <c r="C42" s="14"/>
      <c r="D42" s="22"/>
      <c r="E42" s="22"/>
      <c r="F42" s="38"/>
      <c r="G42" s="17" t="str">
        <f t="shared" si="2"/>
        <v/>
      </c>
    </row>
    <row r="43" spans="2:7">
      <c r="B43" s="50"/>
      <c r="C43" s="14"/>
      <c r="D43" s="22"/>
      <c r="E43" s="22"/>
      <c r="F43" s="38"/>
      <c r="G43" s="17" t="str">
        <f t="shared" si="2"/>
        <v/>
      </c>
    </row>
    <row r="44" spans="2:7">
      <c r="B44" s="50"/>
      <c r="C44" s="14"/>
      <c r="D44" s="22"/>
      <c r="E44" s="22"/>
      <c r="F44" s="38"/>
      <c r="G44" s="17" t="str">
        <f t="shared" si="2"/>
        <v/>
      </c>
    </row>
    <row r="45" spans="2:7">
      <c r="B45" s="50"/>
      <c r="C45" s="14"/>
      <c r="D45" s="22"/>
      <c r="E45" s="22"/>
      <c r="F45" s="38"/>
      <c r="G45" s="17" t="str">
        <f t="shared" si="2"/>
        <v/>
      </c>
    </row>
    <row r="46" spans="2:7">
      <c r="B46" s="50"/>
      <c r="C46" s="14"/>
      <c r="D46" s="22"/>
      <c r="E46" s="22"/>
      <c r="F46" s="38"/>
      <c r="G46" s="17" t="str">
        <f t="shared" si="2"/>
        <v/>
      </c>
    </row>
    <row r="47" spans="2:7">
      <c r="B47" s="50"/>
      <c r="C47" s="14"/>
      <c r="D47" s="22"/>
      <c r="E47" s="22"/>
      <c r="F47" s="38"/>
      <c r="G47" s="17" t="str">
        <f t="shared" si="2"/>
        <v/>
      </c>
    </row>
    <row r="48" spans="2:7">
      <c r="B48" s="50"/>
      <c r="C48" s="14"/>
      <c r="D48" s="22"/>
      <c r="E48" s="22"/>
      <c r="F48" s="38"/>
      <c r="G48" s="17"/>
    </row>
    <row r="49" spans="2:7">
      <c r="B49" s="50"/>
      <c r="C49" s="14"/>
      <c r="D49" s="22"/>
      <c r="E49" s="22"/>
      <c r="F49" s="38"/>
      <c r="G49" s="17" t="str">
        <f>IF(D49="","",E49*F49)</f>
        <v/>
      </c>
    </row>
    <row r="50" spans="2:7">
      <c r="B50" s="50"/>
      <c r="C50" s="14"/>
      <c r="D50" s="22"/>
      <c r="E50" s="22"/>
      <c r="F50" s="38"/>
      <c r="G50" s="17" t="str">
        <f>IF(D50="","",E50*F50)</f>
        <v/>
      </c>
    </row>
    <row r="51" spans="2:7">
      <c r="B51" s="50"/>
      <c r="C51" s="14"/>
      <c r="D51" s="22"/>
      <c r="E51" s="22"/>
      <c r="F51" s="38"/>
      <c r="G51" s="17"/>
    </row>
    <row r="52" spans="2:7">
      <c r="B52" s="50"/>
      <c r="C52" s="14"/>
      <c r="D52" s="22"/>
      <c r="E52" s="22"/>
      <c r="F52" s="38"/>
      <c r="G52" s="17" t="str">
        <f t="shared" ref="G52:G60" si="3">IF(D52="","",E52*F52)</f>
        <v/>
      </c>
    </row>
    <row r="53" spans="2:7">
      <c r="B53" s="50"/>
      <c r="C53" s="14"/>
      <c r="D53" s="22"/>
      <c r="E53" s="22"/>
      <c r="F53" s="38"/>
      <c r="G53" s="17" t="str">
        <f t="shared" si="3"/>
        <v/>
      </c>
    </row>
    <row r="54" spans="2:7">
      <c r="B54" s="50"/>
      <c r="C54" s="14"/>
      <c r="D54" s="22"/>
      <c r="E54" s="22"/>
      <c r="F54" s="38"/>
      <c r="G54" s="17" t="str">
        <f t="shared" si="3"/>
        <v/>
      </c>
    </row>
    <row r="55" spans="2:7">
      <c r="B55" s="50"/>
      <c r="C55" s="14"/>
      <c r="D55" s="22"/>
      <c r="E55" s="22"/>
      <c r="F55" s="38"/>
      <c r="G55" s="17" t="str">
        <f t="shared" si="3"/>
        <v/>
      </c>
    </row>
    <row r="56" spans="2:7">
      <c r="B56" s="50"/>
      <c r="C56" s="14"/>
      <c r="D56" s="22"/>
      <c r="E56" s="22"/>
      <c r="F56" s="38"/>
      <c r="G56" s="17" t="str">
        <f t="shared" si="3"/>
        <v/>
      </c>
    </row>
    <row r="57" spans="2:7">
      <c r="B57" s="50"/>
      <c r="C57" s="14"/>
      <c r="D57" s="22"/>
      <c r="E57" s="22"/>
      <c r="F57" s="38"/>
      <c r="G57" s="17" t="str">
        <f t="shared" si="3"/>
        <v/>
      </c>
    </row>
    <row r="58" spans="2:7">
      <c r="B58" s="50"/>
      <c r="C58" s="14"/>
      <c r="D58" s="22"/>
      <c r="E58" s="22"/>
      <c r="F58" s="38"/>
      <c r="G58" s="17" t="str">
        <f t="shared" si="3"/>
        <v/>
      </c>
    </row>
    <row r="59" spans="2:7">
      <c r="B59" s="50"/>
      <c r="C59" s="14"/>
      <c r="D59" s="22"/>
      <c r="E59" s="22"/>
      <c r="F59" s="38"/>
      <c r="G59" s="17" t="str">
        <f t="shared" si="3"/>
        <v/>
      </c>
    </row>
    <row r="60" spans="2:7">
      <c r="B60" s="50"/>
      <c r="C60" s="14"/>
      <c r="D60" s="22"/>
      <c r="E60" s="22"/>
      <c r="F60" s="38"/>
      <c r="G60" s="17" t="str">
        <f t="shared" si="3"/>
        <v/>
      </c>
    </row>
    <row r="61" spans="2:7" s="28" customFormat="1" ht="24.95" customHeight="1">
      <c r="B61" s="90" t="str">
        <f>$B$10</f>
        <v>C20.1</v>
      </c>
      <c r="C61" s="30" t="s">
        <v>94</v>
      </c>
      <c r="D61" s="31"/>
      <c r="E61" s="32"/>
      <c r="F61" s="31"/>
      <c r="G61" s="33">
        <f>SUM(G22:G60)</f>
        <v>0</v>
      </c>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82"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B1:Q70"/>
  <sheetViews>
    <sheetView view="pageBreakPreview" topLeftCell="A24" zoomScale="120" zoomScaleNormal="100" zoomScaleSheetLayoutView="120" zoomScalePageLayoutView="150" workbookViewId="0">
      <selection activeCell="G26" sqref="G26:H26"/>
    </sheetView>
  </sheetViews>
  <sheetFormatPr defaultColWidth="8.85546875" defaultRowHeight="12.75"/>
  <cols>
    <col min="1" max="1" width="0.85546875" style="53" customWidth="1"/>
    <col min="2" max="2" width="11.7109375" style="56" customWidth="1"/>
    <col min="3" max="3" width="45.7109375" style="54" customWidth="1"/>
    <col min="4" max="4" width="13.7109375" style="54" customWidth="1"/>
    <col min="5" max="5" width="5.7109375" style="146" customWidth="1"/>
    <col min="6" max="6" width="15.7109375" style="53" customWidth="1"/>
    <col min="7" max="7" width="15.7109375" style="215" customWidth="1"/>
    <col min="8" max="10" width="15.7109375" style="216" customWidth="1"/>
    <col min="11" max="11" width="37.28515625" style="53" customWidth="1"/>
    <col min="12" max="12" width="21.85546875" style="53" customWidth="1"/>
    <col min="13" max="13" width="15.42578125" style="53" customWidth="1"/>
    <col min="14" max="14" width="12.5703125" style="53" customWidth="1"/>
    <col min="15" max="15" width="9.42578125" style="53" customWidth="1"/>
    <col min="16" max="16384" width="8.85546875" style="53"/>
  </cols>
  <sheetData>
    <row r="1" spans="2:17">
      <c r="B1" s="2" t="str">
        <f>Client1</f>
        <v>Province of KwaZulu-Natal</v>
      </c>
      <c r="D1" s="4"/>
      <c r="E1" s="4"/>
      <c r="F1" s="672" t="str">
        <f>"Contract No. "&amp;ContractNo</f>
        <v>Contract No. ZNB02213/0000/00/HOD/INF/23/T</v>
      </c>
      <c r="G1" s="672"/>
      <c r="H1" s="672"/>
      <c r="I1" s="6"/>
      <c r="J1" s="282"/>
    </row>
    <row r="2" spans="2:17" s="1" customFormat="1" ht="18" customHeight="1">
      <c r="B2" s="98" t="str">
        <f>Client2</f>
        <v>Department of Transport</v>
      </c>
      <c r="C2" s="54"/>
      <c r="D2" s="4"/>
      <c r="E2" s="4"/>
      <c r="F2" s="222"/>
      <c r="G2" s="202"/>
      <c r="H2" s="213"/>
      <c r="I2" s="213"/>
      <c r="J2" s="213"/>
      <c r="N2" s="4"/>
    </row>
    <row r="3" spans="2:17" s="1" customFormat="1" ht="16.5" customHeight="1">
      <c r="B3" s="79"/>
      <c r="C3" s="100"/>
      <c r="D3" s="80"/>
      <c r="E3" s="80"/>
      <c r="F3" s="80"/>
      <c r="G3" s="203"/>
      <c r="H3" s="214"/>
      <c r="I3" s="213"/>
      <c r="J3" s="213"/>
      <c r="L3" s="5"/>
      <c r="M3" s="5"/>
      <c r="N3" s="4"/>
    </row>
    <row r="4" spans="2:17" s="1" customFormat="1" ht="7.5" customHeight="1">
      <c r="B4" s="663" t="str">
        <f>ContractDescription</f>
        <v>THE CONSTRUCTION OF MKUZE RIVER BRIDGE NO.3801 AT KM 27+440 ON MAIN ROAD P52-3 IN ZULULAND UNDER EMPANGENI REGION.</v>
      </c>
      <c r="C4" s="664"/>
      <c r="D4" s="664"/>
      <c r="E4" s="664"/>
      <c r="F4" s="664"/>
      <c r="G4" s="664"/>
      <c r="H4" s="746"/>
      <c r="I4" s="280"/>
      <c r="J4" s="280"/>
      <c r="L4" s="5"/>
      <c r="M4" s="5"/>
      <c r="N4" s="4"/>
    </row>
    <row r="5" spans="2:17" ht="12.75" customHeight="1">
      <c r="B5" s="663"/>
      <c r="C5" s="664"/>
      <c r="D5" s="664"/>
      <c r="E5" s="664"/>
      <c r="F5" s="664"/>
      <c r="G5" s="664"/>
      <c r="H5" s="746"/>
      <c r="I5" s="280"/>
      <c r="J5" s="280"/>
    </row>
    <row r="6" spans="2:17" ht="7.5" customHeight="1">
      <c r="B6" s="665"/>
      <c r="C6" s="666"/>
      <c r="D6" s="666"/>
      <c r="E6" s="666"/>
      <c r="F6" s="666"/>
      <c r="G6" s="666"/>
      <c r="H6" s="747"/>
      <c r="I6" s="280"/>
      <c r="J6" s="280"/>
    </row>
    <row r="7" spans="2:17" ht="25.5" customHeight="1">
      <c r="B7" s="739" t="s">
        <v>3557</v>
      </c>
      <c r="C7" s="740"/>
      <c r="D7" s="740"/>
      <c r="E7" s="740"/>
      <c r="F7" s="740"/>
      <c r="G7" s="740"/>
      <c r="H7" s="741"/>
      <c r="I7" s="281"/>
      <c r="J7" s="283"/>
      <c r="K7" s="215"/>
    </row>
    <row r="8" spans="2:17">
      <c r="B8" s="11" t="s">
        <v>3558</v>
      </c>
      <c r="C8" s="733" t="s">
        <v>50</v>
      </c>
      <c r="D8" s="734"/>
      <c r="E8" s="735"/>
      <c r="F8" s="11" t="s">
        <v>3559</v>
      </c>
      <c r="G8" s="742" t="s">
        <v>55</v>
      </c>
      <c r="H8" s="743"/>
      <c r="I8" s="279"/>
      <c r="J8" s="279"/>
      <c r="Q8" s="147"/>
    </row>
    <row r="9" spans="2:17">
      <c r="B9" s="22" t="str">
        <f>'C1.2'!B11</f>
        <v>C1.2</v>
      </c>
      <c r="C9" s="736" t="str">
        <f>'C1.2'!C11</f>
        <v>GENERAL REQUIREMENTS AND PAYMENT</v>
      </c>
      <c r="D9" s="737"/>
      <c r="E9" s="738"/>
      <c r="F9" s="40"/>
      <c r="G9" s="744"/>
      <c r="H9" s="745"/>
      <c r="I9" s="279"/>
      <c r="J9" s="279"/>
      <c r="Q9" s="147"/>
    </row>
    <row r="10" spans="2:17" ht="12.75" customHeight="1">
      <c r="B10" s="22" t="str">
        <f>'C1.3'!B11</f>
        <v>C1.3</v>
      </c>
      <c r="C10" s="161" t="str">
        <f>'C1.3'!C11</f>
        <v>CONTRACTOR'S SITE ESTABLISHMENT AND GENERAL OBLIGATIONS</v>
      </c>
      <c r="E10" s="148"/>
      <c r="F10" s="40"/>
      <c r="G10" s="720"/>
      <c r="H10" s="721"/>
      <c r="I10" s="279"/>
      <c r="J10" s="279"/>
    </row>
    <row r="11" spans="2:17" ht="12.75" customHeight="1">
      <c r="B11" s="22" t="str">
        <f>'C1.4'!B10</f>
        <v>C1.4</v>
      </c>
      <c r="C11" s="161" t="str">
        <f>'C1.4'!C10</f>
        <v>FACILITIES FOR THE ENGINEER</v>
      </c>
      <c r="E11" s="148"/>
      <c r="F11" s="40"/>
      <c r="G11" s="720">
        <f>'C1.4'!H264</f>
        <v>1145000</v>
      </c>
      <c r="H11" s="721"/>
      <c r="I11" s="279"/>
      <c r="J11" s="279"/>
    </row>
    <row r="12" spans="2:17" ht="12.75" customHeight="1">
      <c r="B12" s="22" t="str">
        <f>'C1.5'!B9</f>
        <v>C1.5</v>
      </c>
      <c r="C12" s="161" t="str">
        <f>'C1.5'!C9</f>
        <v>ACCOMMODATION OF TRAFFIC</v>
      </c>
      <c r="E12" s="148"/>
      <c r="F12" s="40"/>
      <c r="G12" s="720">
        <f>'C1.5'!H120</f>
        <v>100000</v>
      </c>
      <c r="H12" s="721"/>
      <c r="I12" s="279"/>
      <c r="J12" s="279"/>
    </row>
    <row r="13" spans="2:17" ht="12.75" customHeight="1">
      <c r="B13" s="22" t="str">
        <f>'C1.6'!B10</f>
        <v>C1.6</v>
      </c>
      <c r="C13" s="729" t="str">
        <f>'C1.6'!C10</f>
        <v>CLEARING AND GRUBBING</v>
      </c>
      <c r="D13" s="730">
        <f>'C1.6'!D10</f>
        <v>0</v>
      </c>
      <c r="E13" s="731" t="e">
        <f>'C1.6'!#REF!</f>
        <v>#REF!</v>
      </c>
      <c r="F13" s="40"/>
      <c r="G13" s="720"/>
      <c r="H13" s="721"/>
      <c r="I13" s="279"/>
      <c r="J13" s="279"/>
    </row>
    <row r="14" spans="2:17" ht="12.75" customHeight="1">
      <c r="B14" s="22" t="str">
        <f>'C1.7'!B10</f>
        <v>C1.7</v>
      </c>
      <c r="C14" s="161" t="str">
        <f>'C1.7'!C10</f>
        <v>LOADING AND HAULING</v>
      </c>
      <c r="E14" s="148"/>
      <c r="F14" s="40"/>
      <c r="G14" s="720"/>
      <c r="H14" s="721"/>
      <c r="I14" s="279"/>
      <c r="J14" s="279"/>
    </row>
    <row r="15" spans="2:17" ht="12.75" customHeight="1">
      <c r="B15" s="22" t="str">
        <f>'C2.1'!B10</f>
        <v>C2.1</v>
      </c>
      <c r="C15" s="161" t="str">
        <f>'C2.1'!C10</f>
        <v>GENERAL REQUIREMENTS AND TRENCHING FOR SERVICES</v>
      </c>
      <c r="E15" s="148"/>
      <c r="F15" s="40"/>
      <c r="G15" s="720">
        <f>'C2.1'!H387</f>
        <v>480000</v>
      </c>
      <c r="H15" s="721"/>
      <c r="I15" s="279"/>
      <c r="J15" s="279"/>
    </row>
    <row r="16" spans="2:17" ht="12.75" customHeight="1">
      <c r="B16" s="22"/>
      <c r="C16" s="161"/>
      <c r="E16" s="148"/>
      <c r="F16" s="40"/>
      <c r="G16" s="720"/>
      <c r="H16" s="721"/>
      <c r="I16" s="279"/>
      <c r="J16" s="279"/>
    </row>
    <row r="17" spans="2:14" ht="12.75" customHeight="1">
      <c r="B17" s="22" t="s">
        <v>1264</v>
      </c>
      <c r="C17" s="161" t="s">
        <v>1265</v>
      </c>
      <c r="E17" s="148"/>
      <c r="F17" s="40"/>
      <c r="G17" s="720">
        <f>'C12.1'!H135</f>
        <v>0</v>
      </c>
      <c r="H17" s="721"/>
      <c r="I17" s="279"/>
      <c r="J17" s="279"/>
      <c r="K17" s="621"/>
    </row>
    <row r="18" spans="2:14" ht="12.75" customHeight="1">
      <c r="B18" s="22" t="s">
        <v>1332</v>
      </c>
      <c r="C18" s="161" t="s">
        <v>1333</v>
      </c>
      <c r="E18" s="148"/>
      <c r="F18" s="40"/>
      <c r="G18" s="720">
        <f>'C13.1'!I162</f>
        <v>150000</v>
      </c>
      <c r="H18" s="721"/>
      <c r="I18" s="279"/>
      <c r="J18" s="279"/>
      <c r="K18" s="621"/>
      <c r="L18" s="621"/>
      <c r="M18" s="53">
        <v>5</v>
      </c>
      <c r="N18" s="53" t="s">
        <v>3560</v>
      </c>
    </row>
    <row r="19" spans="2:14" ht="12.75" customHeight="1">
      <c r="B19" s="22" t="s">
        <v>1468</v>
      </c>
      <c r="C19" s="161" t="s">
        <v>1469</v>
      </c>
      <c r="E19" s="148"/>
      <c r="F19" s="40"/>
      <c r="G19" s="732">
        <f>'C13.2'!H69</f>
        <v>0</v>
      </c>
      <c r="H19" s="721"/>
      <c r="I19" s="279"/>
      <c r="J19" s="279"/>
      <c r="K19" s="621"/>
      <c r="L19" s="621"/>
    </row>
    <row r="20" spans="2:14" ht="12.75" customHeight="1">
      <c r="B20" s="22" t="s">
        <v>1503</v>
      </c>
      <c r="C20" s="161" t="s">
        <v>1504</v>
      </c>
      <c r="E20" s="148"/>
      <c r="F20" s="40"/>
      <c r="G20" s="720">
        <f>'C13.3'!H69</f>
        <v>0</v>
      </c>
      <c r="H20" s="721"/>
      <c r="I20" s="279"/>
      <c r="J20" s="279"/>
      <c r="K20" s="621"/>
      <c r="L20" s="621"/>
      <c r="M20" s="53">
        <v>1</v>
      </c>
      <c r="N20" s="53" t="s">
        <v>3561</v>
      </c>
    </row>
    <row r="21" spans="2:14" ht="12.75" customHeight="1">
      <c r="B21" s="22" t="s">
        <v>1517</v>
      </c>
      <c r="C21" s="161" t="s">
        <v>1518</v>
      </c>
      <c r="E21" s="148"/>
      <c r="F21" s="40"/>
      <c r="G21" s="720">
        <f>'C13.4'!H168</f>
        <v>0</v>
      </c>
      <c r="H21" s="721"/>
      <c r="I21" s="279"/>
      <c r="J21" s="279"/>
      <c r="K21" s="621"/>
      <c r="L21" s="621"/>
      <c r="M21" s="53">
        <v>3</v>
      </c>
      <c r="N21" s="53" t="s">
        <v>3562</v>
      </c>
    </row>
    <row r="22" spans="2:14" ht="12.75" customHeight="1">
      <c r="B22" s="22" t="s">
        <v>1597</v>
      </c>
      <c r="C22" s="161" t="s">
        <v>3563</v>
      </c>
      <c r="E22" s="148"/>
      <c r="F22" s="40"/>
      <c r="G22" s="720">
        <f>'C13.6'!H76</f>
        <v>0</v>
      </c>
      <c r="H22" s="721"/>
      <c r="I22" s="279"/>
      <c r="J22" s="279"/>
      <c r="K22" s="621"/>
      <c r="L22" s="621"/>
      <c r="M22" s="53">
        <v>1</v>
      </c>
      <c r="N22" s="53" t="s">
        <v>3564</v>
      </c>
    </row>
    <row r="23" spans="2:14" ht="12.75" customHeight="1">
      <c r="B23" s="22" t="s">
        <v>1622</v>
      </c>
      <c r="C23" s="161" t="s">
        <v>3565</v>
      </c>
      <c r="E23" s="148"/>
      <c r="F23" s="40"/>
      <c r="G23" s="720">
        <f>'C13.7'!H66</f>
        <v>0</v>
      </c>
      <c r="H23" s="721"/>
      <c r="I23" s="279"/>
      <c r="J23" s="279"/>
      <c r="K23" s="621"/>
    </row>
    <row r="24" spans="2:14" ht="12.75" customHeight="1">
      <c r="B24" s="22" t="s">
        <v>1634</v>
      </c>
      <c r="C24" s="161" t="s">
        <v>1635</v>
      </c>
      <c r="E24" s="148"/>
      <c r="F24" s="40"/>
      <c r="G24" s="720">
        <f>'C13.8'!H73</f>
        <v>0</v>
      </c>
      <c r="H24" s="721"/>
      <c r="I24" s="279"/>
      <c r="J24" s="279"/>
      <c r="K24" s="621"/>
    </row>
    <row r="25" spans="2:14" ht="12.75" customHeight="1">
      <c r="B25" s="22" t="s">
        <v>3547</v>
      </c>
      <c r="C25" s="161" t="s">
        <v>3566</v>
      </c>
      <c r="E25" s="148"/>
      <c r="F25" s="40"/>
      <c r="G25" s="720">
        <f>'C20.1'!G61</f>
        <v>0</v>
      </c>
      <c r="H25" s="721"/>
      <c r="I25" s="279"/>
      <c r="J25" s="279"/>
      <c r="K25" s="621"/>
    </row>
    <row r="26" spans="2:14" ht="12.75" customHeight="1">
      <c r="B26" s="22"/>
      <c r="C26" s="161"/>
      <c r="E26" s="148"/>
      <c r="F26" s="40"/>
      <c r="G26" s="720"/>
      <c r="H26" s="721"/>
      <c r="I26" s="279"/>
      <c r="J26" s="279"/>
      <c r="K26" s="621"/>
      <c r="L26" s="215"/>
      <c r="M26" s="53">
        <f>L26/2</f>
        <v>0</v>
      </c>
    </row>
    <row r="27" spans="2:14" ht="12.75" customHeight="1">
      <c r="B27" s="22"/>
      <c r="C27" s="161"/>
      <c r="E27" s="148"/>
      <c r="F27" s="40"/>
      <c r="G27" s="720"/>
      <c r="H27" s="721"/>
      <c r="I27" s="279"/>
      <c r="J27" s="279"/>
      <c r="K27" s="621"/>
    </row>
    <row r="28" spans="2:14" ht="12.75" customHeight="1">
      <c r="B28" s="22"/>
      <c r="C28" s="161"/>
      <c r="E28" s="148"/>
      <c r="F28" s="40"/>
      <c r="G28" s="720"/>
      <c r="H28" s="721"/>
      <c r="I28" s="279"/>
      <c r="J28" s="279"/>
      <c r="K28" s="621"/>
    </row>
    <row r="29" spans="2:14" ht="12.75" customHeight="1">
      <c r="B29" s="22"/>
      <c r="C29" s="161"/>
      <c r="E29" s="148"/>
      <c r="F29" s="40"/>
      <c r="G29" s="720"/>
      <c r="H29" s="721"/>
      <c r="I29" s="279"/>
      <c r="J29" s="279"/>
      <c r="K29" s="621"/>
    </row>
    <row r="30" spans="2:14" ht="12.75" customHeight="1">
      <c r="B30" s="22"/>
      <c r="C30" s="161"/>
      <c r="E30" s="148"/>
      <c r="F30" s="40"/>
      <c r="G30" s="720"/>
      <c r="H30" s="721"/>
      <c r="I30" s="279"/>
      <c r="J30" s="279"/>
      <c r="K30" s="621"/>
    </row>
    <row r="31" spans="2:14" ht="12.75" customHeight="1">
      <c r="B31" s="22"/>
      <c r="C31" s="161"/>
      <c r="E31" s="148"/>
      <c r="F31" s="40"/>
      <c r="G31" s="720"/>
      <c r="H31" s="721"/>
      <c r="I31" s="279"/>
      <c r="J31" s="279"/>
      <c r="K31" s="621"/>
      <c r="L31" s="215"/>
    </row>
    <row r="32" spans="2:14" ht="12.75" hidden="1" customHeight="1">
      <c r="B32" s="22"/>
      <c r="C32" s="161"/>
      <c r="E32" s="148"/>
      <c r="F32" s="40"/>
      <c r="G32" s="720"/>
      <c r="H32" s="721"/>
      <c r="I32" s="279"/>
      <c r="J32" s="279"/>
      <c r="K32" s="621"/>
    </row>
    <row r="33" spans="2:11" ht="12.75" hidden="1" customHeight="1">
      <c r="B33" s="22"/>
      <c r="C33" s="161"/>
      <c r="E33" s="148"/>
      <c r="F33" s="40"/>
      <c r="G33" s="720"/>
      <c r="H33" s="721"/>
      <c r="I33" s="279"/>
      <c r="J33" s="279"/>
      <c r="K33" s="621"/>
    </row>
    <row r="34" spans="2:11" ht="12.75" hidden="1" customHeight="1">
      <c r="B34" s="22"/>
      <c r="C34" s="161"/>
      <c r="E34" s="148"/>
      <c r="F34" s="40"/>
      <c r="G34" s="720"/>
      <c r="H34" s="721"/>
      <c r="I34" s="279"/>
      <c r="J34" s="279"/>
      <c r="K34" s="621"/>
    </row>
    <row r="35" spans="2:11" ht="12.75" hidden="1" customHeight="1">
      <c r="B35" s="22"/>
      <c r="C35" s="161"/>
      <c r="E35" s="148"/>
      <c r="F35" s="40"/>
      <c r="G35" s="720"/>
      <c r="H35" s="721"/>
      <c r="I35" s="279"/>
      <c r="J35" s="279"/>
      <c r="K35" s="621"/>
    </row>
    <row r="36" spans="2:11" ht="12.75" hidden="1" customHeight="1">
      <c r="B36" s="22"/>
      <c r="C36" s="161"/>
      <c r="E36" s="148"/>
      <c r="F36" s="40"/>
      <c r="G36" s="720"/>
      <c r="H36" s="721"/>
      <c r="I36" s="279"/>
      <c r="J36" s="279"/>
      <c r="K36" s="621"/>
    </row>
    <row r="37" spans="2:11" ht="12.75" hidden="1" customHeight="1">
      <c r="B37" s="22"/>
      <c r="C37" s="161"/>
      <c r="E37" s="148"/>
      <c r="F37" s="40"/>
      <c r="G37" s="720"/>
      <c r="H37" s="721"/>
      <c r="I37" s="279"/>
      <c r="J37" s="279"/>
      <c r="K37" s="621"/>
    </row>
    <row r="38" spans="2:11" ht="12.75" hidden="1" customHeight="1">
      <c r="B38" s="22"/>
      <c r="C38" s="161"/>
      <c r="E38" s="148"/>
      <c r="F38" s="40"/>
      <c r="G38" s="720"/>
      <c r="H38" s="721"/>
      <c r="I38" s="279"/>
      <c r="J38" s="279"/>
      <c r="K38" s="621"/>
    </row>
    <row r="39" spans="2:11" ht="12.75" hidden="1" customHeight="1">
      <c r="B39" s="22"/>
      <c r="C39" s="161"/>
      <c r="E39" s="148"/>
      <c r="F39" s="40"/>
      <c r="G39" s="720"/>
      <c r="H39" s="721"/>
      <c r="I39" s="279"/>
      <c r="J39" s="279"/>
      <c r="K39" s="621"/>
    </row>
    <row r="40" spans="2:11" ht="12.75" hidden="1" customHeight="1">
      <c r="B40" s="22"/>
      <c r="C40" s="161"/>
      <c r="E40" s="148"/>
      <c r="F40" s="40"/>
      <c r="G40" s="720"/>
      <c r="H40" s="721"/>
      <c r="I40" s="279"/>
      <c r="J40" s="279"/>
      <c r="K40" s="621"/>
    </row>
    <row r="41" spans="2:11">
      <c r="B41" s="22"/>
      <c r="C41" s="161"/>
      <c r="E41" s="148"/>
      <c r="F41" s="40"/>
      <c r="G41" s="720"/>
      <c r="H41" s="721"/>
      <c r="I41" s="279"/>
      <c r="J41" s="279"/>
      <c r="K41" s="621"/>
    </row>
    <row r="42" spans="2:11" ht="12.75" hidden="1" customHeight="1">
      <c r="B42" s="22"/>
      <c r="C42" s="161"/>
      <c r="E42" s="148"/>
      <c r="F42" s="40"/>
      <c r="G42" s="720"/>
      <c r="H42" s="721"/>
      <c r="I42" s="279"/>
      <c r="J42" s="279"/>
      <c r="K42" s="621"/>
    </row>
    <row r="43" spans="2:11" ht="12.75" hidden="1" customHeight="1">
      <c r="B43" s="22"/>
      <c r="C43" s="161"/>
      <c r="E43" s="148"/>
      <c r="F43" s="40"/>
      <c r="G43" s="720"/>
      <c r="H43" s="721"/>
      <c r="I43" s="279"/>
      <c r="J43" s="279"/>
      <c r="K43" s="621"/>
    </row>
    <row r="44" spans="2:11" ht="12.75" hidden="1" customHeight="1">
      <c r="B44" s="22"/>
      <c r="C44" s="161"/>
      <c r="E44" s="148"/>
      <c r="F44" s="40"/>
      <c r="G44" s="720"/>
      <c r="H44" s="721"/>
      <c r="I44" s="279"/>
      <c r="J44" s="279"/>
      <c r="K44" s="621"/>
    </row>
    <row r="45" spans="2:11" ht="12.75" hidden="1" customHeight="1">
      <c r="B45" s="22"/>
      <c r="C45" s="161"/>
      <c r="E45" s="148"/>
      <c r="F45" s="40"/>
      <c r="G45" s="720"/>
      <c r="H45" s="721"/>
      <c r="I45" s="279"/>
      <c r="J45" s="279"/>
      <c r="K45" s="621"/>
    </row>
    <row r="46" spans="2:11" ht="12.75" hidden="1" customHeight="1">
      <c r="B46" s="22"/>
      <c r="C46" s="161"/>
      <c r="E46" s="148"/>
      <c r="F46" s="40"/>
      <c r="G46" s="720"/>
      <c r="H46" s="721"/>
      <c r="I46" s="279"/>
      <c r="J46" s="279"/>
      <c r="K46" s="621"/>
    </row>
    <row r="47" spans="2:11" ht="12.75" hidden="1" customHeight="1">
      <c r="B47" s="22"/>
      <c r="C47" s="161"/>
      <c r="E47" s="148"/>
      <c r="F47" s="40"/>
      <c r="G47" s="720"/>
      <c r="H47" s="721"/>
      <c r="I47" s="279"/>
      <c r="J47" s="279"/>
      <c r="K47" s="621"/>
    </row>
    <row r="48" spans="2:11" ht="12.75" hidden="1" customHeight="1">
      <c r="B48" s="22"/>
      <c r="C48" s="161"/>
      <c r="E48" s="148"/>
      <c r="F48" s="40"/>
      <c r="G48" s="720"/>
      <c r="H48" s="721"/>
      <c r="I48" s="279"/>
      <c r="J48" s="279"/>
      <c r="K48" s="621"/>
    </row>
    <row r="49" spans="2:14" ht="12.75" hidden="1" customHeight="1">
      <c r="B49" s="22"/>
      <c r="C49" s="161"/>
      <c r="E49" s="148"/>
      <c r="F49" s="40"/>
      <c r="G49" s="720"/>
      <c r="H49" s="721"/>
      <c r="I49" s="279"/>
      <c r="J49" s="279"/>
      <c r="K49" s="621"/>
    </row>
    <row r="50" spans="2:14">
      <c r="B50" s="22"/>
      <c r="C50" s="161"/>
      <c r="E50" s="148"/>
      <c r="F50" s="40"/>
      <c r="G50" s="720"/>
      <c r="H50" s="721"/>
      <c r="I50" s="279"/>
      <c r="J50" s="279"/>
      <c r="K50" s="621"/>
    </row>
    <row r="51" spans="2:14" ht="12.75" customHeight="1">
      <c r="B51" s="22"/>
      <c r="C51" s="161"/>
      <c r="E51" s="148"/>
      <c r="F51" s="40"/>
      <c r="G51" s="720"/>
      <c r="H51" s="721"/>
      <c r="I51" s="279"/>
      <c r="J51" s="279"/>
      <c r="K51" s="621"/>
    </row>
    <row r="52" spans="2:14" ht="12.75" customHeight="1">
      <c r="B52" s="22"/>
      <c r="C52" s="161"/>
      <c r="E52" s="148"/>
      <c r="F52" s="40"/>
      <c r="G52" s="720"/>
      <c r="H52" s="721"/>
      <c r="I52" s="279"/>
      <c r="J52" s="279"/>
      <c r="K52" s="621"/>
      <c r="L52" s="621"/>
      <c r="M52" s="53">
        <v>1</v>
      </c>
      <c r="N52" s="53" t="s">
        <v>3567</v>
      </c>
    </row>
    <row r="53" spans="2:14">
      <c r="B53" s="22"/>
      <c r="C53" s="161"/>
      <c r="E53" s="148"/>
      <c r="F53" s="40"/>
      <c r="G53" s="720"/>
      <c r="H53" s="721"/>
      <c r="I53" s="279"/>
      <c r="J53" s="279"/>
      <c r="K53" s="621"/>
      <c r="L53" s="621"/>
      <c r="M53" s="53">
        <v>3</v>
      </c>
      <c r="N53" s="53" t="s">
        <v>3568</v>
      </c>
    </row>
    <row r="54" spans="2:14">
      <c r="B54" s="22"/>
      <c r="C54" s="161"/>
      <c r="E54" s="148"/>
      <c r="F54" s="40"/>
      <c r="G54" s="720"/>
      <c r="H54" s="721"/>
      <c r="I54" s="279"/>
      <c r="J54" s="279"/>
      <c r="K54" s="621"/>
    </row>
    <row r="55" spans="2:14" ht="25.5">
      <c r="B55" s="22"/>
      <c r="C55" s="161"/>
      <c r="E55" s="148"/>
      <c r="F55" s="40"/>
      <c r="G55" s="720"/>
      <c r="H55" s="721"/>
      <c r="I55" s="279"/>
      <c r="J55" s="279"/>
      <c r="K55" s="621"/>
      <c r="L55" s="621"/>
      <c r="M55" s="53">
        <v>2</v>
      </c>
      <c r="N55" s="53" t="s">
        <v>3569</v>
      </c>
    </row>
    <row r="56" spans="2:14">
      <c r="B56" s="22"/>
      <c r="C56" s="161"/>
      <c r="E56" s="148"/>
      <c r="F56" s="40"/>
      <c r="G56" s="720"/>
      <c r="H56" s="721"/>
      <c r="I56" s="279"/>
      <c r="J56" s="279"/>
      <c r="K56" s="621"/>
    </row>
    <row r="57" spans="2:14">
      <c r="B57" s="22"/>
      <c r="C57" s="161"/>
      <c r="E57" s="148"/>
      <c r="F57" s="40"/>
      <c r="G57" s="720"/>
      <c r="H57" s="721"/>
      <c r="I57" s="279"/>
      <c r="J57" s="279"/>
      <c r="K57" s="621"/>
      <c r="L57" s="621"/>
      <c r="M57" s="53">
        <v>1</v>
      </c>
      <c r="N57" s="53" t="s">
        <v>3570</v>
      </c>
    </row>
    <row r="58" spans="2:14">
      <c r="B58" s="22"/>
      <c r="C58" s="729"/>
      <c r="D58" s="730"/>
      <c r="E58" s="731"/>
      <c r="F58" s="40"/>
      <c r="G58" s="720"/>
      <c r="H58" s="721"/>
      <c r="I58" s="279"/>
      <c r="J58" s="279"/>
      <c r="K58" s="621"/>
      <c r="L58" s="621"/>
      <c r="M58" s="53">
        <v>1</v>
      </c>
      <c r="N58" s="53" t="s">
        <v>3571</v>
      </c>
    </row>
    <row r="59" spans="2:14">
      <c r="B59" s="22"/>
      <c r="C59" s="161"/>
      <c r="E59" s="148"/>
      <c r="F59" s="40"/>
      <c r="G59" s="720"/>
      <c r="H59" s="721"/>
      <c r="I59" s="279"/>
      <c r="J59" s="279"/>
      <c r="K59" s="621"/>
    </row>
    <row r="60" spans="2:14" ht="12.75" customHeight="1">
      <c r="B60" s="22"/>
      <c r="C60" s="161"/>
      <c r="E60" s="148"/>
      <c r="F60" s="40"/>
      <c r="G60" s="720"/>
      <c r="H60" s="721"/>
      <c r="I60" s="279"/>
      <c r="J60" s="279"/>
      <c r="K60" s="621"/>
    </row>
    <row r="61" spans="2:14">
      <c r="B61" s="21"/>
      <c r="C61" s="161"/>
      <c r="E61" s="148"/>
      <c r="F61" s="40"/>
      <c r="G61" s="720"/>
      <c r="H61" s="721"/>
      <c r="I61" s="279"/>
      <c r="J61" s="279"/>
      <c r="K61" s="621"/>
    </row>
    <row r="62" spans="2:14" ht="12.75" hidden="1" customHeight="1">
      <c r="B62" s="22" t="str">
        <f>'C12.2'!B10</f>
        <v>C12.2</v>
      </c>
      <c r="C62" s="161" t="str">
        <f>'C12.2'!C10</f>
        <v>GROUND ANCHORS</v>
      </c>
      <c r="D62" s="54">
        <f>'C12.2'!D9</f>
        <v>0</v>
      </c>
      <c r="E62" s="148" t="e">
        <f>'C12.2'!#REF!</f>
        <v>#REF!</v>
      </c>
      <c r="F62" s="40"/>
      <c r="G62" s="720"/>
      <c r="H62" s="721"/>
      <c r="I62" s="279"/>
      <c r="J62" s="279"/>
      <c r="L62" s="621"/>
      <c r="M62" s="621">
        <f>L62*0.15</f>
        <v>0</v>
      </c>
    </row>
    <row r="63" spans="2:14" ht="12.75" hidden="1" customHeight="1">
      <c r="B63" s="21" t="str">
        <f>'C12.3'!B10</f>
        <v>C12.3</v>
      </c>
      <c r="C63" s="161" t="str">
        <f>'C12.3'!C10</f>
        <v>GROUND IMPROVEMENT</v>
      </c>
      <c r="D63" s="54">
        <f>'C12.3'!D9</f>
        <v>0</v>
      </c>
      <c r="E63" s="148" t="e">
        <f>'C12.3'!#REF!</f>
        <v>#REF!</v>
      </c>
      <c r="F63" s="40"/>
      <c r="G63" s="720"/>
      <c r="H63" s="721"/>
      <c r="I63" s="279"/>
      <c r="J63" s="279"/>
    </row>
    <row r="64" spans="2:14" ht="12.75" hidden="1" customHeight="1">
      <c r="B64" s="22" t="str">
        <f>'C12.4'!B10</f>
        <v>C12.4</v>
      </c>
      <c r="C64" s="161" t="str">
        <f>'C12.4'!C10</f>
        <v>LATERAL SUPPORT</v>
      </c>
      <c r="D64" s="54" t="e">
        <f>'C12.4'!#REF!</f>
        <v>#REF!</v>
      </c>
      <c r="E64" s="148" t="e">
        <f>'C12.4'!#REF!</f>
        <v>#REF!</v>
      </c>
      <c r="F64" s="40"/>
      <c r="G64" s="720"/>
      <c r="H64" s="721"/>
      <c r="I64" s="279"/>
      <c r="J64" s="279"/>
    </row>
    <row r="65" spans="2:11" ht="12.75" hidden="1" customHeight="1">
      <c r="B65" s="22" t="str">
        <f>'C12.5'!B10</f>
        <v xml:space="preserve">C12.5 </v>
      </c>
      <c r="C65" s="161" t="str">
        <f>'C12.5'!C10</f>
        <v>SHOTCRETE</v>
      </c>
      <c r="D65" s="54">
        <f>'C12.5'!D11</f>
        <v>0</v>
      </c>
      <c r="E65" s="148" t="e">
        <f>'C12.5'!#REF!</f>
        <v>#REF!</v>
      </c>
      <c r="F65" s="40"/>
      <c r="G65" s="720"/>
      <c r="H65" s="721"/>
      <c r="I65" s="279"/>
      <c r="J65" s="279"/>
    </row>
    <row r="66" spans="2:11" ht="12.75" hidden="1" customHeight="1">
      <c r="B66" s="22" t="str">
        <f>'C12.6'!B10</f>
        <v>C12.6</v>
      </c>
      <c r="C66" s="161" t="str">
        <f>'C12.6'!C10</f>
        <v>MECHANICALLY STABILISED FILL AND GABIONS</v>
      </c>
      <c r="D66" s="54">
        <f>'C12.6'!D11</f>
        <v>0</v>
      </c>
      <c r="E66" s="148" t="e">
        <f>'C12.6'!#REF!</f>
        <v>#REF!</v>
      </c>
      <c r="F66" s="40"/>
      <c r="G66" s="720"/>
      <c r="H66" s="721"/>
      <c r="I66" s="279"/>
      <c r="J66" s="279"/>
    </row>
    <row r="67" spans="2:11" ht="12.75" hidden="1" customHeight="1">
      <c r="B67" s="22" t="str">
        <f>'C12.7'!B10</f>
        <v>C12.7</v>
      </c>
      <c r="C67" s="161" t="str">
        <f>'C12.7'!C10</f>
        <v>TRENCHLESS METHODS</v>
      </c>
      <c r="D67" s="54">
        <f>'C12.7'!D11</f>
        <v>0</v>
      </c>
      <c r="E67" s="148" t="e">
        <f>'C12.7'!#REF!</f>
        <v>#REF!</v>
      </c>
      <c r="F67" s="40"/>
      <c r="G67" s="720"/>
      <c r="H67" s="721"/>
      <c r="I67" s="279"/>
      <c r="J67" s="279"/>
    </row>
    <row r="68" spans="2:11" ht="12.75" hidden="1" customHeight="1">
      <c r="B68" s="22" t="str">
        <f>'C12.10'!B10</f>
        <v>C12.10</v>
      </c>
      <c r="C68" s="161" t="str">
        <f>'C12.10'!C10</f>
        <v>HARD EXCAVATION BY BLASTING</v>
      </c>
      <c r="D68" s="54">
        <f>'C12.10'!D11</f>
        <v>0</v>
      </c>
      <c r="E68" s="148" t="e">
        <f>'C12.10'!#REF!</f>
        <v>#REF!</v>
      </c>
      <c r="F68" s="40"/>
      <c r="G68" s="720"/>
      <c r="H68" s="721"/>
      <c r="I68" s="279"/>
      <c r="J68" s="279"/>
    </row>
    <row r="69" spans="2:11" ht="12.75" hidden="1" customHeight="1">
      <c r="B69" s="83" t="str">
        <f>'C12.12'!B10</f>
        <v>C12.12</v>
      </c>
      <c r="C69" s="650" t="str">
        <f>'C12.12'!C10</f>
        <v>CONSTRUCTION DEWATERING</v>
      </c>
      <c r="D69" s="100">
        <f>'C12.12'!D9</f>
        <v>0</v>
      </c>
      <c r="E69" s="651" t="e">
        <f>'C12.12'!#REF!</f>
        <v>#REF!</v>
      </c>
      <c r="F69" s="155"/>
      <c r="G69" s="724"/>
      <c r="H69" s="725"/>
      <c r="I69" s="279"/>
      <c r="J69" s="279"/>
    </row>
    <row r="70" spans="2:11" s="28" customFormat="1" ht="19.5" customHeight="1">
      <c r="B70" s="726" t="s">
        <v>3572</v>
      </c>
      <c r="C70" s="727"/>
      <c r="D70" s="727"/>
      <c r="E70" s="727"/>
      <c r="F70" s="728"/>
      <c r="G70" s="722">
        <f>SUM(G9:H69)</f>
        <v>1875000</v>
      </c>
      <c r="H70" s="723"/>
      <c r="I70" s="622"/>
      <c r="J70" s="622"/>
      <c r="K70" s="608"/>
    </row>
  </sheetData>
  <mergeCells count="72">
    <mergeCell ref="G11:H11"/>
    <mergeCell ref="G12:H12"/>
    <mergeCell ref="C8:E8"/>
    <mergeCell ref="C9:E9"/>
    <mergeCell ref="F1:H1"/>
    <mergeCell ref="B7:H7"/>
    <mergeCell ref="G8:H8"/>
    <mergeCell ref="G9:H9"/>
    <mergeCell ref="G10:H10"/>
    <mergeCell ref="H4:H6"/>
    <mergeCell ref="B4:G6"/>
    <mergeCell ref="C13:E13"/>
    <mergeCell ref="G22:H22"/>
    <mergeCell ref="G23:H23"/>
    <mergeCell ref="G24:H24"/>
    <mergeCell ref="G13:H13"/>
    <mergeCell ref="G14:H14"/>
    <mergeCell ref="G15:H15"/>
    <mergeCell ref="G16:H16"/>
    <mergeCell ref="G17:H17"/>
    <mergeCell ref="G18:H18"/>
    <mergeCell ref="G20:H20"/>
    <mergeCell ref="G19:H19"/>
    <mergeCell ref="G27:H27"/>
    <mergeCell ref="G28:H28"/>
    <mergeCell ref="G46:H46"/>
    <mergeCell ref="B70:F70"/>
    <mergeCell ref="G21:H21"/>
    <mergeCell ref="G29:H29"/>
    <mergeCell ref="G30:H30"/>
    <mergeCell ref="G25:H25"/>
    <mergeCell ref="G26:H26"/>
    <mergeCell ref="C58:E58"/>
    <mergeCell ref="G55:H55"/>
    <mergeCell ref="G59:H59"/>
    <mergeCell ref="G60:H60"/>
    <mergeCell ref="G61:H61"/>
    <mergeCell ref="G56:H56"/>
    <mergeCell ref="G57:H57"/>
    <mergeCell ref="G58:H58"/>
    <mergeCell ref="G50:H50"/>
    <mergeCell ref="G51:H51"/>
    <mergeCell ref="G52:H52"/>
    <mergeCell ref="G53:H53"/>
    <mergeCell ref="G54:H54"/>
    <mergeCell ref="G44:H44"/>
    <mergeCell ref="G45:H45"/>
    <mergeCell ref="G47:H47"/>
    <mergeCell ref="G48:H48"/>
    <mergeCell ref="G49:H49"/>
    <mergeCell ref="G68:H68"/>
    <mergeCell ref="G70:H70"/>
    <mergeCell ref="G69:H69"/>
    <mergeCell ref="G31:H31"/>
    <mergeCell ref="G32:H32"/>
    <mergeCell ref="G33:H33"/>
    <mergeCell ref="G34:H34"/>
    <mergeCell ref="G35:H35"/>
    <mergeCell ref="G36:H36"/>
    <mergeCell ref="G37:H37"/>
    <mergeCell ref="G38:H38"/>
    <mergeCell ref="G39:H39"/>
    <mergeCell ref="G40:H40"/>
    <mergeCell ref="G41:H41"/>
    <mergeCell ref="G42:H42"/>
    <mergeCell ref="G43:H43"/>
    <mergeCell ref="G65:H65"/>
    <mergeCell ref="G66:H66"/>
    <mergeCell ref="G67:H67"/>
    <mergeCell ref="G62:H62"/>
    <mergeCell ref="G63:H63"/>
    <mergeCell ref="G64:H64"/>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F7D3-1DA2-4F9B-BD59-F45EADE451C9}">
  <dimension ref="B1:S60"/>
  <sheetViews>
    <sheetView view="pageBreakPreview" topLeftCell="A2" zoomScale="106" zoomScaleNormal="100" zoomScaleSheetLayoutView="106" zoomScalePageLayoutView="150" workbookViewId="0">
      <selection activeCell="G57" sqref="G57"/>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4.570312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14">
      <c r="B1" s="2" t="str">
        <f>Client1</f>
        <v>Province of KwaZulu-Natal</v>
      </c>
      <c r="F1" s="672" t="str">
        <f>"Contract No. "&amp;ContractNo</f>
        <v>Contract No. ZNB02213/0000/00/HOD/INF/23/T</v>
      </c>
      <c r="G1" s="672"/>
      <c r="H1" s="672"/>
    </row>
    <row r="2" spans="2:14">
      <c r="B2" s="98" t="str">
        <f>Client2</f>
        <v>Department of Transport</v>
      </c>
    </row>
    <row r="3" spans="2:14">
      <c r="B3" s="79"/>
      <c r="C3" s="79"/>
      <c r="D3" s="80"/>
      <c r="E3" s="80"/>
      <c r="F3" s="80"/>
      <c r="G3" s="81"/>
      <c r="H3" s="99"/>
    </row>
    <row r="4" spans="2:14">
      <c r="B4" s="670" t="s">
        <v>3573</v>
      </c>
      <c r="C4" s="671"/>
      <c r="D4" s="671"/>
      <c r="E4" s="671"/>
      <c r="F4" s="671"/>
      <c r="G4" s="671"/>
      <c r="H4" s="748" t="str">
        <f>"CHAPTER "&amp;B10</f>
        <v>CHAPTER D1000</v>
      </c>
      <c r="I4" s="6"/>
    </row>
    <row r="5" spans="2:14" ht="7.5" customHeight="1">
      <c r="B5" s="663" t="str">
        <f>ContractDescription</f>
        <v>THE CONSTRUCTION OF MKUZE RIVER BRIDGE NO.3801 AT KM 27+440 ON MAIN ROAD P52-3 IN ZULULAND UNDER EMPANGENI REGION.</v>
      </c>
      <c r="C5" s="664"/>
      <c r="D5" s="664"/>
      <c r="E5" s="664"/>
      <c r="F5" s="664"/>
      <c r="G5" s="664"/>
      <c r="H5" s="717"/>
      <c r="I5" s="8"/>
    </row>
    <row r="6" spans="2:14" ht="12.75" customHeight="1">
      <c r="B6" s="663"/>
      <c r="C6" s="664"/>
      <c r="D6" s="664"/>
      <c r="E6" s="664"/>
      <c r="F6" s="664"/>
      <c r="G6" s="664"/>
      <c r="H6" s="717"/>
      <c r="I6" s="8"/>
    </row>
    <row r="7" spans="2:14" ht="7.5" customHeight="1">
      <c r="B7" s="665"/>
      <c r="C7" s="666"/>
      <c r="D7" s="666"/>
      <c r="E7" s="666"/>
      <c r="F7" s="666"/>
      <c r="G7" s="666"/>
      <c r="H7" s="749"/>
      <c r="I7" s="8"/>
    </row>
    <row r="8" spans="2:14" s="9" customFormat="1" ht="24.95" customHeight="1">
      <c r="B8" s="10" t="s">
        <v>49</v>
      </c>
      <c r="C8" s="11" t="s">
        <v>50</v>
      </c>
      <c r="D8" s="11" t="s">
        <v>51</v>
      </c>
      <c r="E8" s="11" t="s">
        <v>52</v>
      </c>
      <c r="F8" s="11" t="s">
        <v>53</v>
      </c>
      <c r="G8" s="11" t="s">
        <v>54</v>
      </c>
      <c r="H8" s="11" t="s">
        <v>55</v>
      </c>
      <c r="I8" s="12"/>
    </row>
    <row r="9" spans="2:14">
      <c r="B9" s="13"/>
      <c r="C9" s="14"/>
      <c r="D9" s="15"/>
      <c r="E9" s="15"/>
      <c r="F9" s="15"/>
      <c r="G9" s="16"/>
      <c r="H9" s="17" t="str">
        <f t="shared" ref="H9:H40" si="0">IF(D9="","",F9*G9)</f>
        <v/>
      </c>
      <c r="I9" s="18"/>
    </row>
    <row r="10" spans="2:14">
      <c r="B10" s="564" t="s">
        <v>3574</v>
      </c>
      <c r="C10" s="563" t="s">
        <v>3575</v>
      </c>
      <c r="D10" s="22"/>
      <c r="E10" s="22"/>
      <c r="F10" s="22"/>
      <c r="G10" s="40"/>
      <c r="H10" s="17" t="str">
        <f t="shared" si="0"/>
        <v/>
      </c>
      <c r="I10" s="41"/>
    </row>
    <row r="11" spans="2:14">
      <c r="B11" s="50"/>
      <c r="C11" s="14"/>
      <c r="D11" s="22"/>
      <c r="E11" s="304"/>
      <c r="F11" s="22"/>
      <c r="G11" s="38"/>
      <c r="H11" s="25" t="str">
        <f t="shared" si="0"/>
        <v/>
      </c>
      <c r="I11" s="134"/>
      <c r="J11" s="355"/>
      <c r="K11" s="353"/>
      <c r="L11" s="562"/>
      <c r="M11" s="344"/>
      <c r="N11" s="41"/>
    </row>
    <row r="12" spans="2:14">
      <c r="B12" s="50" t="s">
        <v>3576</v>
      </c>
      <c r="C12" s="14" t="s">
        <v>3577</v>
      </c>
      <c r="D12" s="22"/>
      <c r="E12" s="304"/>
      <c r="F12" s="22"/>
      <c r="G12" s="38"/>
      <c r="H12" s="25" t="str">
        <f t="shared" si="0"/>
        <v/>
      </c>
      <c r="I12" s="134"/>
      <c r="J12" s="355"/>
      <c r="K12" s="353"/>
      <c r="L12" s="562"/>
      <c r="M12" s="344"/>
      <c r="N12" s="41"/>
    </row>
    <row r="13" spans="2:14">
      <c r="B13" s="50"/>
      <c r="C13" s="14"/>
      <c r="D13" s="22"/>
      <c r="E13" s="304"/>
      <c r="F13" s="22"/>
      <c r="G13" s="38"/>
      <c r="H13" s="25" t="str">
        <f t="shared" si="0"/>
        <v/>
      </c>
      <c r="I13" s="134"/>
      <c r="J13" s="355"/>
      <c r="K13" s="353"/>
      <c r="L13" s="562"/>
      <c r="M13" s="344"/>
      <c r="N13" s="41"/>
    </row>
    <row r="14" spans="2:14">
      <c r="B14" s="50"/>
      <c r="C14" s="14" t="s">
        <v>3578</v>
      </c>
      <c r="D14" s="22" t="s">
        <v>3579</v>
      </c>
      <c r="E14" s="304"/>
      <c r="F14" s="22">
        <v>1080</v>
      </c>
      <c r="G14" s="38"/>
      <c r="H14" s="25">
        <f t="shared" si="0"/>
        <v>0</v>
      </c>
      <c r="I14" s="134"/>
      <c r="J14" s="355"/>
      <c r="K14" s="353"/>
      <c r="L14" s="562"/>
      <c r="M14" s="344"/>
      <c r="N14" s="41"/>
    </row>
    <row r="15" spans="2:14">
      <c r="B15" s="50"/>
      <c r="C15" s="14"/>
      <c r="D15" s="22"/>
      <c r="E15" s="306"/>
      <c r="F15" s="22"/>
      <c r="G15" s="38"/>
      <c r="H15" s="25" t="str">
        <f t="shared" si="0"/>
        <v/>
      </c>
      <c r="I15" s="134"/>
      <c r="J15" s="355"/>
      <c r="K15" s="353"/>
      <c r="L15" s="562"/>
      <c r="M15" s="344"/>
      <c r="N15" s="41"/>
    </row>
    <row r="16" spans="2:14">
      <c r="B16" s="50"/>
      <c r="C16" s="14" t="s">
        <v>3580</v>
      </c>
      <c r="D16" s="22" t="s">
        <v>3579</v>
      </c>
      <c r="E16" s="309"/>
      <c r="F16" s="22">
        <v>1080</v>
      </c>
      <c r="G16" s="38"/>
      <c r="H16" s="25">
        <f t="shared" si="0"/>
        <v>0</v>
      </c>
      <c r="I16" s="134"/>
      <c r="J16" s="355"/>
      <c r="K16" s="353"/>
      <c r="L16" s="562"/>
      <c r="M16" s="344"/>
      <c r="N16" s="41"/>
    </row>
    <row r="17" spans="2:19">
      <c r="B17" s="50"/>
      <c r="C17" s="14"/>
      <c r="D17" s="22"/>
      <c r="E17" s="304"/>
      <c r="F17" s="22"/>
      <c r="G17" s="38"/>
      <c r="H17" s="25" t="str">
        <f t="shared" si="0"/>
        <v/>
      </c>
      <c r="I17" s="134"/>
      <c r="J17" s="355"/>
      <c r="K17" s="353"/>
      <c r="L17" s="562"/>
      <c r="M17" s="344"/>
      <c r="N17" s="41"/>
    </row>
    <row r="18" spans="2:19">
      <c r="B18" s="50"/>
      <c r="C18" s="14" t="s">
        <v>3581</v>
      </c>
      <c r="D18" s="22" t="s">
        <v>3579</v>
      </c>
      <c r="E18" s="304"/>
      <c r="F18" s="22">
        <v>1080</v>
      </c>
      <c r="G18" s="38"/>
      <c r="H18" s="25">
        <f t="shared" si="0"/>
        <v>0</v>
      </c>
      <c r="I18" s="134"/>
      <c r="J18" s="355"/>
      <c r="K18" s="353"/>
      <c r="L18" s="562"/>
      <c r="M18" s="344"/>
      <c r="N18" s="41"/>
    </row>
    <row r="19" spans="2:19">
      <c r="B19" s="50"/>
      <c r="C19" s="14"/>
      <c r="D19" s="22"/>
      <c r="E19" s="304"/>
      <c r="F19" s="22"/>
      <c r="G19" s="38"/>
      <c r="H19" s="25" t="str">
        <f t="shared" si="0"/>
        <v/>
      </c>
      <c r="I19" s="134"/>
      <c r="J19" s="355"/>
      <c r="K19" s="353"/>
      <c r="L19" s="562"/>
      <c r="M19" s="344"/>
      <c r="N19" s="41"/>
    </row>
    <row r="20" spans="2:19">
      <c r="B20" s="50"/>
      <c r="C20" s="14" t="s">
        <v>3582</v>
      </c>
      <c r="D20" s="22" t="s">
        <v>3579</v>
      </c>
      <c r="E20" s="304"/>
      <c r="F20" s="22">
        <v>1080</v>
      </c>
      <c r="G20" s="38"/>
      <c r="H20" s="25">
        <f t="shared" si="0"/>
        <v>0</v>
      </c>
      <c r="I20" s="134"/>
      <c r="J20" s="355"/>
      <c r="K20" s="353"/>
      <c r="L20" s="562"/>
      <c r="M20" s="344"/>
      <c r="N20" s="41"/>
    </row>
    <row r="21" spans="2:19">
      <c r="B21" s="50"/>
      <c r="C21" s="14"/>
      <c r="D21" s="22"/>
      <c r="E21" s="304"/>
      <c r="F21" s="22"/>
      <c r="G21" s="38"/>
      <c r="H21" s="25" t="str">
        <f t="shared" si="0"/>
        <v/>
      </c>
      <c r="I21" s="134"/>
      <c r="J21" s="355"/>
      <c r="K21" s="353"/>
      <c r="L21" s="562"/>
      <c r="M21" s="344"/>
      <c r="N21" s="41"/>
    </row>
    <row r="22" spans="2:19">
      <c r="B22" s="50"/>
      <c r="C22" s="14" t="s">
        <v>3583</v>
      </c>
      <c r="D22" s="22" t="s">
        <v>3579</v>
      </c>
      <c r="E22" s="304"/>
      <c r="F22" s="22">
        <v>1080</v>
      </c>
      <c r="G22" s="38"/>
      <c r="H22" s="25">
        <f t="shared" si="0"/>
        <v>0</v>
      </c>
      <c r="I22" s="134"/>
      <c r="J22" s="355"/>
      <c r="K22" s="353"/>
      <c r="L22" s="562"/>
      <c r="M22" s="344"/>
      <c r="N22" s="41"/>
    </row>
    <row r="23" spans="2:19">
      <c r="B23" s="50"/>
      <c r="C23" s="14"/>
      <c r="D23" s="22"/>
      <c r="E23" s="304"/>
      <c r="F23" s="22"/>
      <c r="G23" s="38"/>
      <c r="H23" s="25" t="str">
        <f t="shared" si="0"/>
        <v/>
      </c>
      <c r="I23" s="134"/>
      <c r="J23" s="355"/>
      <c r="K23" s="353"/>
      <c r="L23" s="562"/>
      <c r="M23" s="344"/>
      <c r="N23" s="41"/>
    </row>
    <row r="24" spans="2:19">
      <c r="B24" s="50"/>
      <c r="C24" s="14" t="s">
        <v>3584</v>
      </c>
      <c r="D24" s="22" t="s">
        <v>3579</v>
      </c>
      <c r="E24" s="304"/>
      <c r="F24" s="22">
        <v>1080</v>
      </c>
      <c r="G24" s="38"/>
      <c r="H24" s="25">
        <f t="shared" si="0"/>
        <v>0</v>
      </c>
      <c r="I24" s="134"/>
      <c r="J24" s="355"/>
      <c r="K24" s="353"/>
      <c r="L24" s="562"/>
      <c r="M24" s="344"/>
      <c r="N24" s="41"/>
    </row>
    <row r="25" spans="2:19">
      <c r="B25" s="50"/>
      <c r="C25" s="14"/>
      <c r="D25" s="22"/>
      <c r="E25" s="304"/>
      <c r="F25" s="22"/>
      <c r="G25" s="38"/>
      <c r="H25" s="25" t="str">
        <f t="shared" si="0"/>
        <v/>
      </c>
      <c r="I25" s="134"/>
      <c r="J25" s="355"/>
      <c r="K25" s="353"/>
      <c r="L25" s="562"/>
      <c r="M25" s="344"/>
      <c r="N25" s="41"/>
    </row>
    <row r="26" spans="2:19">
      <c r="B26" s="50" t="s">
        <v>3585</v>
      </c>
      <c r="C26" s="14" t="s">
        <v>3586</v>
      </c>
      <c r="D26" s="22"/>
      <c r="E26" s="304"/>
      <c r="F26" s="22"/>
      <c r="G26" s="38"/>
      <c r="H26" s="25" t="str">
        <f t="shared" si="0"/>
        <v/>
      </c>
      <c r="I26" s="134"/>
      <c r="J26" s="355"/>
      <c r="K26" s="353"/>
      <c r="L26" s="562"/>
      <c r="M26" s="344"/>
      <c r="N26" s="41"/>
    </row>
    <row r="27" spans="2:19">
      <c r="B27" s="50"/>
      <c r="C27" s="14"/>
      <c r="D27" s="22"/>
      <c r="E27" s="304"/>
      <c r="F27" s="22"/>
      <c r="G27" s="38"/>
      <c r="H27" s="25" t="str">
        <f t="shared" si="0"/>
        <v/>
      </c>
      <c r="I27" s="134"/>
      <c r="J27" s="355"/>
      <c r="K27" s="353"/>
      <c r="L27" s="562"/>
      <c r="M27" s="344"/>
      <c r="N27" s="41"/>
    </row>
    <row r="28" spans="2:19">
      <c r="B28" s="50"/>
      <c r="C28" s="14" t="s">
        <v>3587</v>
      </c>
      <c r="D28" s="22" t="s">
        <v>3579</v>
      </c>
      <c r="E28" s="304"/>
      <c r="F28" s="22">
        <v>320</v>
      </c>
      <c r="G28" s="38"/>
      <c r="H28" s="25">
        <f t="shared" si="0"/>
        <v>0</v>
      </c>
      <c r="I28" s="134"/>
      <c r="J28" s="355"/>
      <c r="K28" s="353"/>
      <c r="L28" s="562"/>
      <c r="M28" s="344"/>
      <c r="N28" s="41"/>
    </row>
    <row r="29" spans="2:19">
      <c r="B29" s="50"/>
      <c r="C29" s="14"/>
      <c r="D29" s="22"/>
      <c r="E29" s="304"/>
      <c r="F29" s="22"/>
      <c r="G29" s="38"/>
      <c r="H29" s="25" t="str">
        <f t="shared" si="0"/>
        <v/>
      </c>
      <c r="I29" s="134"/>
      <c r="J29" s="355"/>
      <c r="K29" s="353"/>
      <c r="L29" s="562"/>
      <c r="M29" s="344"/>
      <c r="N29" s="41"/>
      <c r="S29" s="1">
        <f>9*22</f>
        <v>198</v>
      </c>
    </row>
    <row r="30" spans="2:19">
      <c r="B30" s="50"/>
      <c r="C30" s="14" t="s">
        <v>3588</v>
      </c>
      <c r="D30" s="22" t="s">
        <v>3579</v>
      </c>
      <c r="E30" s="304"/>
      <c r="F30" s="22">
        <v>320</v>
      </c>
      <c r="G30" s="38"/>
      <c r="H30" s="25">
        <f t="shared" si="0"/>
        <v>0</v>
      </c>
      <c r="I30" s="134"/>
      <c r="J30" s="355"/>
      <c r="K30" s="353"/>
      <c r="L30" s="562"/>
      <c r="M30" s="344"/>
      <c r="N30" s="41"/>
    </row>
    <row r="31" spans="2:19">
      <c r="B31" s="50"/>
      <c r="C31" s="14"/>
      <c r="D31" s="22"/>
      <c r="E31" s="304"/>
      <c r="F31" s="22"/>
      <c r="G31" s="38"/>
      <c r="H31" s="25" t="str">
        <f t="shared" si="0"/>
        <v/>
      </c>
      <c r="I31" s="134"/>
      <c r="J31" s="355"/>
      <c r="K31" s="353"/>
      <c r="L31" s="562"/>
      <c r="M31" s="344"/>
      <c r="N31" s="41"/>
      <c r="S31" s="1">
        <f>S29/2</f>
        <v>99</v>
      </c>
    </row>
    <row r="32" spans="2:19">
      <c r="B32" s="50"/>
      <c r="C32" s="14" t="s">
        <v>3589</v>
      </c>
      <c r="D32" s="22" t="s">
        <v>3579</v>
      </c>
      <c r="E32" s="304"/>
      <c r="F32" s="22">
        <v>320</v>
      </c>
      <c r="G32" s="38"/>
      <c r="H32" s="25">
        <f t="shared" si="0"/>
        <v>0</v>
      </c>
      <c r="I32" s="134"/>
      <c r="J32" s="355"/>
      <c r="K32" s="353"/>
      <c r="L32" s="562"/>
      <c r="M32" s="344"/>
      <c r="N32" s="41"/>
    </row>
    <row r="33" spans="2:14">
      <c r="B33" s="50"/>
      <c r="C33" s="14"/>
      <c r="D33" s="22"/>
      <c r="E33" s="304"/>
      <c r="F33" s="22"/>
      <c r="G33" s="38"/>
      <c r="H33" s="25" t="str">
        <f t="shared" si="0"/>
        <v/>
      </c>
      <c r="I33" s="134"/>
      <c r="J33" s="355"/>
      <c r="K33" s="353"/>
      <c r="L33" s="562"/>
      <c r="M33" s="344"/>
      <c r="N33" s="41"/>
    </row>
    <row r="34" spans="2:14">
      <c r="B34" s="50"/>
      <c r="C34" s="14" t="s">
        <v>3590</v>
      </c>
      <c r="D34" s="22" t="s">
        <v>3579</v>
      </c>
      <c r="E34" s="304"/>
      <c r="F34" s="22">
        <v>320</v>
      </c>
      <c r="G34" s="38"/>
      <c r="H34" s="25">
        <f t="shared" si="0"/>
        <v>0</v>
      </c>
      <c r="I34" s="134"/>
      <c r="J34" s="355"/>
      <c r="K34" s="353"/>
      <c r="L34" s="562"/>
      <c r="M34" s="344"/>
      <c r="N34" s="41"/>
    </row>
    <row r="35" spans="2:14">
      <c r="B35" s="50"/>
      <c r="C35" s="14"/>
      <c r="D35" s="22"/>
      <c r="E35" s="305"/>
      <c r="F35" s="22"/>
      <c r="G35" s="38"/>
      <c r="H35" s="25" t="str">
        <f t="shared" si="0"/>
        <v/>
      </c>
      <c r="I35" s="134"/>
      <c r="J35" s="355"/>
      <c r="K35" s="353"/>
      <c r="L35" s="562"/>
      <c r="M35" s="344"/>
      <c r="N35" s="41"/>
    </row>
    <row r="36" spans="2:14">
      <c r="B36" s="50"/>
      <c r="C36" s="14" t="s">
        <v>3591</v>
      </c>
      <c r="D36" s="22" t="s">
        <v>3579</v>
      </c>
      <c r="E36" s="305"/>
      <c r="F36" s="22">
        <v>320</v>
      </c>
      <c r="G36" s="38"/>
      <c r="H36" s="25">
        <f t="shared" si="0"/>
        <v>0</v>
      </c>
      <c r="I36" s="134"/>
      <c r="J36" s="355"/>
      <c r="K36" s="353"/>
      <c r="L36" s="562"/>
      <c r="M36" s="344"/>
      <c r="N36" s="41"/>
    </row>
    <row r="37" spans="2:14">
      <c r="B37" s="50"/>
      <c r="C37" s="14"/>
      <c r="D37" s="22"/>
      <c r="E37" s="305"/>
      <c r="F37" s="22"/>
      <c r="G37" s="38"/>
      <c r="H37" s="25" t="str">
        <f t="shared" si="0"/>
        <v/>
      </c>
      <c r="I37" s="348"/>
      <c r="J37" s="355"/>
      <c r="K37" s="353"/>
      <c r="L37" s="562"/>
      <c r="M37" s="301"/>
      <c r="N37" s="41"/>
    </row>
    <row r="38" spans="2:14">
      <c r="B38" s="50"/>
      <c r="C38" s="14" t="s">
        <v>3592</v>
      </c>
      <c r="D38" s="22" t="s">
        <v>3579</v>
      </c>
      <c r="E38" s="305"/>
      <c r="F38" s="22">
        <v>320</v>
      </c>
      <c r="G38" s="38"/>
      <c r="H38" s="25">
        <f t="shared" si="0"/>
        <v>0</v>
      </c>
      <c r="I38" s="321"/>
      <c r="J38" s="355"/>
      <c r="K38" s="353"/>
      <c r="L38" s="562"/>
      <c r="M38" s="301"/>
      <c r="N38" s="41"/>
    </row>
    <row r="39" spans="2:14">
      <c r="B39" s="50"/>
      <c r="C39" s="14"/>
      <c r="D39" s="22"/>
      <c r="E39" s="305"/>
      <c r="F39" s="22"/>
      <c r="G39" s="38"/>
      <c r="H39" s="25" t="str">
        <f t="shared" si="0"/>
        <v/>
      </c>
      <c r="I39" s="321"/>
      <c r="J39" s="355"/>
      <c r="K39" s="353"/>
      <c r="L39" s="562"/>
      <c r="M39" s="301"/>
      <c r="N39" s="41"/>
    </row>
    <row r="40" spans="2:14">
      <c r="B40" s="50"/>
      <c r="C40" s="14" t="s">
        <v>3593</v>
      </c>
      <c r="D40" s="22" t="s">
        <v>3579</v>
      </c>
      <c r="E40" s="305"/>
      <c r="F40" s="22">
        <v>320</v>
      </c>
      <c r="G40" s="38"/>
      <c r="H40" s="25">
        <f t="shared" si="0"/>
        <v>0</v>
      </c>
      <c r="I40" s="321"/>
      <c r="J40" s="355"/>
      <c r="K40" s="353"/>
      <c r="L40" s="562"/>
      <c r="M40" s="301"/>
      <c r="N40" s="41"/>
    </row>
    <row r="41" spans="2:14">
      <c r="B41" s="50"/>
      <c r="C41" s="14"/>
      <c r="D41" s="22"/>
      <c r="E41" s="305"/>
      <c r="F41" s="22"/>
      <c r="G41" s="38"/>
      <c r="H41" s="25"/>
      <c r="I41" s="321"/>
      <c r="J41" s="355"/>
      <c r="K41" s="353"/>
      <c r="L41" s="562"/>
      <c r="M41" s="301"/>
      <c r="N41" s="41"/>
    </row>
    <row r="42" spans="2:14">
      <c r="B42" s="50" t="s">
        <v>3594</v>
      </c>
      <c r="C42" s="14" t="s">
        <v>3595</v>
      </c>
      <c r="D42" s="22"/>
      <c r="E42" s="305"/>
      <c r="F42" s="22"/>
      <c r="G42" s="38"/>
      <c r="H42" s="25"/>
      <c r="I42" s="321"/>
      <c r="J42" s="355"/>
      <c r="K42" s="353"/>
      <c r="L42" s="562"/>
      <c r="M42" s="301"/>
      <c r="N42" s="41"/>
    </row>
    <row r="43" spans="2:14">
      <c r="B43" s="50"/>
      <c r="C43" s="14"/>
      <c r="D43" s="22"/>
      <c r="E43" s="305"/>
      <c r="F43" s="22"/>
      <c r="G43" s="38"/>
      <c r="H43" s="25"/>
      <c r="I43" s="321"/>
      <c r="J43" s="355"/>
      <c r="K43" s="353"/>
      <c r="L43" s="562"/>
      <c r="M43" s="301"/>
      <c r="N43" s="41"/>
    </row>
    <row r="44" spans="2:14">
      <c r="B44" s="50"/>
      <c r="C44" s="14" t="s">
        <v>3596</v>
      </c>
      <c r="D44" s="22" t="s">
        <v>275</v>
      </c>
      <c r="E44" s="305"/>
      <c r="F44" s="22">
        <v>360</v>
      </c>
      <c r="G44" s="38"/>
      <c r="H44" s="25"/>
      <c r="I44" s="321"/>
      <c r="J44" s="355"/>
      <c r="K44" s="353"/>
      <c r="L44" s="562"/>
      <c r="M44" s="301"/>
      <c r="N44" s="41"/>
    </row>
    <row r="45" spans="2:14">
      <c r="B45" s="50"/>
      <c r="C45" s="14"/>
      <c r="D45" s="22"/>
      <c r="E45" s="305"/>
      <c r="F45" s="22"/>
      <c r="G45" s="38"/>
      <c r="H45" s="25"/>
      <c r="I45" s="321"/>
      <c r="J45" s="355"/>
      <c r="K45" s="353"/>
      <c r="L45" s="562"/>
      <c r="M45" s="301"/>
      <c r="N45" s="41"/>
    </row>
    <row r="46" spans="2:14">
      <c r="B46" s="50"/>
      <c r="C46" s="14" t="s">
        <v>3597</v>
      </c>
      <c r="D46" s="22" t="s">
        <v>275</v>
      </c>
      <c r="E46" s="305"/>
      <c r="F46" s="22">
        <v>400</v>
      </c>
      <c r="G46" s="38"/>
      <c r="H46" s="25"/>
      <c r="I46" s="321"/>
      <c r="J46" s="355"/>
      <c r="K46" s="353"/>
      <c r="L46" s="562"/>
      <c r="M46" s="301"/>
      <c r="N46" s="41"/>
    </row>
    <row r="47" spans="2:14">
      <c r="B47" s="50"/>
      <c r="C47" s="14"/>
      <c r="D47" s="22"/>
      <c r="E47" s="305"/>
      <c r="F47" s="22"/>
      <c r="G47" s="38"/>
      <c r="H47" s="25"/>
      <c r="I47" s="321"/>
      <c r="J47" s="355"/>
      <c r="K47" s="353"/>
      <c r="L47" s="562"/>
      <c r="M47" s="301"/>
      <c r="N47" s="41"/>
    </row>
    <row r="48" spans="2:14">
      <c r="B48" s="50"/>
      <c r="C48" s="14" t="s">
        <v>3598</v>
      </c>
      <c r="D48" s="22" t="s">
        <v>275</v>
      </c>
      <c r="E48" s="305"/>
      <c r="F48" s="22">
        <v>360</v>
      </c>
      <c r="G48" s="38"/>
      <c r="H48" s="25"/>
      <c r="I48" s="321"/>
      <c r="J48" s="355"/>
      <c r="K48" s="353"/>
      <c r="L48" s="562"/>
      <c r="M48" s="301"/>
      <c r="N48" s="41"/>
    </row>
    <row r="49" spans="2:14">
      <c r="B49" s="50"/>
      <c r="C49" s="14"/>
      <c r="D49" s="22"/>
      <c r="E49" s="305"/>
      <c r="F49" s="22"/>
      <c r="G49" s="38"/>
      <c r="H49" s="25"/>
      <c r="I49" s="321"/>
      <c r="J49" s="355"/>
      <c r="K49" s="353"/>
      <c r="L49" s="562"/>
      <c r="M49" s="301"/>
      <c r="N49" s="41"/>
    </row>
    <row r="50" spans="2:14">
      <c r="B50" s="50"/>
      <c r="C50" s="14" t="s">
        <v>3599</v>
      </c>
      <c r="D50" s="22" t="s">
        <v>275</v>
      </c>
      <c r="E50" s="305"/>
      <c r="F50" s="22">
        <v>360</v>
      </c>
      <c r="G50" s="38"/>
      <c r="H50" s="25"/>
      <c r="I50" s="321"/>
      <c r="J50" s="355"/>
      <c r="K50" s="353"/>
      <c r="L50" s="562"/>
      <c r="M50" s="301"/>
      <c r="N50" s="41"/>
    </row>
    <row r="51" spans="2:14">
      <c r="B51" s="50"/>
      <c r="C51" s="14"/>
      <c r="D51" s="22"/>
      <c r="E51" s="305"/>
      <c r="F51" s="22"/>
      <c r="G51" s="38"/>
      <c r="H51" s="25"/>
      <c r="I51" s="321"/>
      <c r="J51" s="355"/>
      <c r="K51" s="353"/>
      <c r="L51" s="562"/>
      <c r="M51" s="301"/>
      <c r="N51" s="41"/>
    </row>
    <row r="52" spans="2:14">
      <c r="B52" s="77"/>
      <c r="C52" s="14"/>
      <c r="D52" s="22"/>
      <c r="E52" s="304"/>
      <c r="F52" s="22"/>
      <c r="G52" s="38"/>
      <c r="H52" s="25"/>
      <c r="I52" s="321"/>
      <c r="J52" s="355"/>
      <c r="K52" s="353"/>
      <c r="L52" s="562"/>
      <c r="M52" s="301"/>
      <c r="N52" s="41"/>
    </row>
    <row r="53" spans="2:14">
      <c r="B53" s="50" t="s">
        <v>3600</v>
      </c>
      <c r="C53" s="14" t="s">
        <v>3601</v>
      </c>
      <c r="D53" s="22"/>
      <c r="E53" s="306"/>
      <c r="F53" s="22"/>
      <c r="G53" s="38"/>
      <c r="H53" s="25" t="str">
        <f t="shared" ref="H53:H58" si="1">IF(D53="","",F53*G53)</f>
        <v/>
      </c>
      <c r="I53" s="321"/>
      <c r="J53" s="355"/>
      <c r="K53" s="353"/>
      <c r="L53" s="562"/>
      <c r="M53" s="301"/>
      <c r="N53" s="41"/>
    </row>
    <row r="54" spans="2:14">
      <c r="B54" s="77"/>
      <c r="C54" s="14"/>
      <c r="D54" s="22"/>
      <c r="E54" s="304"/>
      <c r="F54" s="22"/>
      <c r="G54" s="38"/>
      <c r="H54" s="25" t="str">
        <f t="shared" si="1"/>
        <v/>
      </c>
      <c r="I54" s="321"/>
      <c r="J54" s="355"/>
      <c r="K54" s="353"/>
      <c r="L54" s="562"/>
      <c r="M54" s="301"/>
      <c r="N54" s="41"/>
    </row>
    <row r="55" spans="2:14">
      <c r="B55" s="50" t="s">
        <v>311</v>
      </c>
      <c r="C55" s="14" t="s">
        <v>3602</v>
      </c>
      <c r="D55" s="22" t="s">
        <v>122</v>
      </c>
      <c r="E55" s="304"/>
      <c r="F55" s="22">
        <v>1</v>
      </c>
      <c r="G55" s="38">
        <v>100000</v>
      </c>
      <c r="H55" s="25">
        <f t="shared" si="1"/>
        <v>100000</v>
      </c>
      <c r="I55" s="321"/>
      <c r="J55" s="355"/>
      <c r="K55" s="353"/>
      <c r="L55" s="562"/>
      <c r="M55" s="301"/>
      <c r="N55" s="41"/>
    </row>
    <row r="56" spans="2:14">
      <c r="B56" s="50"/>
      <c r="C56" s="14"/>
      <c r="D56" s="22"/>
      <c r="E56" s="304"/>
      <c r="F56" s="22"/>
      <c r="G56" s="38"/>
      <c r="H56" s="25" t="str">
        <f t="shared" si="1"/>
        <v/>
      </c>
      <c r="I56" s="321"/>
      <c r="J56" s="356"/>
      <c r="K56" s="356"/>
      <c r="L56" s="352"/>
      <c r="M56" s="301"/>
      <c r="N56" s="41"/>
    </row>
    <row r="57" spans="2:14" ht="25.5">
      <c r="B57" s="50" t="s">
        <v>313</v>
      </c>
      <c r="C57" s="14" t="s">
        <v>3603</v>
      </c>
      <c r="D57" s="22" t="s">
        <v>125</v>
      </c>
      <c r="E57" s="304"/>
      <c r="F57" s="238">
        <f>H55</f>
        <v>100000</v>
      </c>
      <c r="G57" s="38"/>
      <c r="H57" s="25">
        <f t="shared" si="1"/>
        <v>0</v>
      </c>
      <c r="I57" s="321"/>
      <c r="J57" s="324"/>
      <c r="K57" s="324"/>
      <c r="L57" s="352"/>
      <c r="M57" s="301"/>
      <c r="N57" s="41"/>
    </row>
    <row r="58" spans="2:14">
      <c r="B58" s="77"/>
      <c r="C58" s="14"/>
      <c r="D58" s="22"/>
      <c r="E58" s="304"/>
      <c r="F58" s="22"/>
      <c r="G58" s="38"/>
      <c r="H58" s="25" t="str">
        <f t="shared" si="1"/>
        <v/>
      </c>
      <c r="I58" s="321"/>
      <c r="J58" s="324"/>
      <c r="K58" s="324"/>
      <c r="L58" s="352"/>
      <c r="M58" s="301"/>
      <c r="N58" s="41"/>
    </row>
    <row r="59" spans="2:14">
      <c r="B59" s="50"/>
      <c r="C59" s="14"/>
      <c r="D59" s="22"/>
      <c r="E59" s="22"/>
      <c r="F59" s="22"/>
      <c r="G59" s="38"/>
      <c r="H59" s="17" t="str">
        <f>IF(D59="","",F59*G59)</f>
        <v/>
      </c>
      <c r="I59" s="41"/>
    </row>
    <row r="60" spans="2:14" s="28" customFormat="1" ht="19.5" customHeight="1">
      <c r="B60" s="151" t="str">
        <f>$B$10</f>
        <v>D1000</v>
      </c>
      <c r="C60" s="726" t="s">
        <v>94</v>
      </c>
      <c r="D60" s="727"/>
      <c r="E60" s="727"/>
      <c r="F60" s="727"/>
      <c r="G60" s="728"/>
      <c r="H60" s="33">
        <f>SUM(H9:H59)</f>
        <v>100000</v>
      </c>
      <c r="I60" s="34"/>
    </row>
  </sheetData>
  <mergeCells count="5">
    <mergeCell ref="F1:H1"/>
    <mergeCell ref="B4:G4"/>
    <mergeCell ref="H4:H7"/>
    <mergeCell ref="B5:G7"/>
    <mergeCell ref="C60:G60"/>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59"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F819-5FCF-4779-8400-7B262E6DEA99}">
  <dimension ref="A2:J13"/>
  <sheetViews>
    <sheetView view="pageBreakPreview" zoomScale="106" zoomScaleNormal="100" zoomScaleSheetLayoutView="106" zoomScalePageLayoutView="150" workbookViewId="0">
      <selection activeCell="A5" sqref="A5:E5"/>
    </sheetView>
  </sheetViews>
  <sheetFormatPr defaultColWidth="8.85546875" defaultRowHeight="12.75"/>
  <cols>
    <col min="1" max="1" width="5.140625" style="53" customWidth="1"/>
    <col min="2" max="2" width="21" style="56" customWidth="1"/>
    <col min="3" max="3" width="28.85546875" style="54" customWidth="1"/>
    <col min="4" max="4" width="8.85546875" style="54"/>
    <col min="5" max="5" width="19.28515625" style="146" customWidth="1"/>
    <col min="6" max="6" width="8.85546875" style="53"/>
    <col min="7" max="7" width="8.85546875" style="215"/>
    <col min="8" max="10" width="8.85546875" style="216"/>
    <col min="11" max="16384" width="8.85546875" style="53"/>
  </cols>
  <sheetData>
    <row r="2" spans="1:5" ht="25.5">
      <c r="B2" s="570" t="str">
        <f>Client1</f>
        <v>Province of KwaZulu-Natal</v>
      </c>
      <c r="C2" s="686" t="s">
        <v>3604</v>
      </c>
      <c r="D2" s="686"/>
      <c r="E2" s="686"/>
    </row>
    <row r="3" spans="1:5" ht="25.5">
      <c r="B3" s="7" t="str">
        <f>Client2</f>
        <v>Department of Transport</v>
      </c>
    </row>
    <row r="5" spans="1:5">
      <c r="A5" s="689" t="str">
        <f>'Sch D'!C10</f>
        <v>D: DAYWORKS</v>
      </c>
      <c r="B5" s="689"/>
      <c r="C5" s="689"/>
      <c r="D5" s="689"/>
      <c r="E5" s="689"/>
    </row>
    <row r="7" spans="1:5">
      <c r="A7" s="689" t="s">
        <v>3605</v>
      </c>
      <c r="B7" s="689"/>
      <c r="C7" s="689"/>
      <c r="D7" s="689"/>
      <c r="E7" s="689"/>
    </row>
    <row r="10" spans="1:5" ht="32.25" customHeight="1">
      <c r="A10" s="40"/>
      <c r="B10" s="565" t="s">
        <v>3606</v>
      </c>
      <c r="C10" s="11" t="s">
        <v>50</v>
      </c>
      <c r="D10" s="566" t="s">
        <v>3607</v>
      </c>
      <c r="E10" s="296" t="s">
        <v>3608</v>
      </c>
    </row>
    <row r="11" spans="1:5">
      <c r="A11" s="40"/>
      <c r="B11" s="565" t="s">
        <v>3574</v>
      </c>
      <c r="C11" s="565" t="str">
        <f>'Sch D'!C10</f>
        <v>D: DAYWORKS</v>
      </c>
      <c r="D11" s="565"/>
      <c r="E11" s="296">
        <f>'Sch D'!H60</f>
        <v>100000</v>
      </c>
    </row>
    <row r="12" spans="1:5">
      <c r="A12" s="40"/>
      <c r="B12" s="567"/>
      <c r="C12" s="569"/>
      <c r="D12" s="568"/>
      <c r="E12" s="297"/>
    </row>
    <row r="13" spans="1:5">
      <c r="A13" s="40"/>
      <c r="B13" s="750" t="s">
        <v>3609</v>
      </c>
      <c r="C13" s="751"/>
      <c r="D13" s="751"/>
      <c r="E13" s="571">
        <f>SUM(E11:E12)</f>
        <v>100000</v>
      </c>
    </row>
  </sheetData>
  <mergeCells count="4">
    <mergeCell ref="C2:E2"/>
    <mergeCell ref="A5:E5"/>
    <mergeCell ref="A7:E7"/>
    <mergeCell ref="B13:D13"/>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E07F-43FD-4D4F-B7D4-6958F3AAB122}">
  <dimension ref="B1:H66"/>
  <sheetViews>
    <sheetView view="pageBreakPreview" topLeftCell="A49" zoomScaleNormal="125" zoomScaleSheetLayoutView="100" zoomScalePageLayoutView="125" workbookViewId="0">
      <selection activeCell="L44" sqref="L44:P45"/>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2" width="6.85546875" style="1"/>
    <col min="13" max="13" width="8" style="1" bestFit="1" customWidth="1"/>
    <col min="14" max="14" width="6.85546875" style="1"/>
    <col min="15" max="15" width="9.85546875" style="1" customWidth="1"/>
    <col min="16" max="16" width="8" style="1" bestFit="1" customWidth="1"/>
    <col min="17"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3610</v>
      </c>
      <c r="C4" s="671"/>
      <c r="D4" s="671"/>
      <c r="E4" s="671"/>
      <c r="F4" s="671"/>
      <c r="G4" s="748" t="str">
        <f>"CHAPTER "&amp;B10</f>
        <v>CHAPTER E</v>
      </c>
      <c r="H4" s="6"/>
    </row>
    <row r="5" spans="2:8" ht="7.5" customHeight="1">
      <c r="B5" s="663" t="str">
        <f>ContractDescription</f>
        <v>THE CONSTRUCTION OF MKUZE RIVER BRIDGE NO.3801 AT KM 27+440 ON MAIN ROAD P52-3 IN ZULULAND UNDER EMPANGENI REGION.</v>
      </c>
      <c r="C5" s="664"/>
      <c r="D5" s="664"/>
      <c r="E5" s="664"/>
      <c r="F5" s="664"/>
      <c r="G5" s="717"/>
      <c r="H5" s="8"/>
    </row>
    <row r="6" spans="2:8" ht="12.75" customHeight="1">
      <c r="B6" s="663"/>
      <c r="C6" s="664"/>
      <c r="D6" s="664"/>
      <c r="E6" s="664"/>
      <c r="F6" s="664"/>
      <c r="G6" s="717"/>
      <c r="H6" s="8"/>
    </row>
    <row r="7" spans="2:8" ht="7.5" customHeight="1">
      <c r="B7" s="665"/>
      <c r="C7" s="666"/>
      <c r="D7" s="666"/>
      <c r="E7" s="666"/>
      <c r="F7" s="666"/>
      <c r="G7" s="74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64" si="0">IF(D9="","",E9*F9)</f>
        <v/>
      </c>
      <c r="H9" s="18"/>
    </row>
    <row r="10" spans="2:8" ht="25.5">
      <c r="B10" s="74" t="s">
        <v>3611</v>
      </c>
      <c r="C10" s="20" t="s">
        <v>3612</v>
      </c>
      <c r="D10" s="22"/>
      <c r="E10" s="22"/>
      <c r="F10" s="40"/>
      <c r="G10" s="17" t="str">
        <f t="shared" si="0"/>
        <v/>
      </c>
      <c r="H10" s="41"/>
    </row>
    <row r="11" spans="2:8">
      <c r="B11" s="50"/>
      <c r="C11" s="14"/>
      <c r="D11" s="22"/>
      <c r="E11" s="22"/>
      <c r="F11" s="40"/>
      <c r="G11" s="17" t="str">
        <f t="shared" si="0"/>
        <v/>
      </c>
      <c r="H11" s="41"/>
    </row>
    <row r="12" spans="2:8" ht="25.5">
      <c r="B12" s="50" t="s">
        <v>3613</v>
      </c>
      <c r="C12" s="14" t="s">
        <v>3614</v>
      </c>
      <c r="D12" s="22" t="s">
        <v>122</v>
      </c>
      <c r="E12" s="22">
        <v>1</v>
      </c>
      <c r="F12" s="22">
        <v>300000</v>
      </c>
      <c r="G12" s="271">
        <f t="shared" si="0"/>
        <v>300000</v>
      </c>
      <c r="H12" s="41"/>
    </row>
    <row r="13" spans="2:8">
      <c r="B13" s="50"/>
      <c r="C13" s="14"/>
      <c r="D13" s="22"/>
      <c r="E13" s="22"/>
      <c r="F13" s="22"/>
      <c r="G13" s="270" t="str">
        <f t="shared" si="0"/>
        <v/>
      </c>
      <c r="H13" s="41"/>
    </row>
    <row r="14" spans="2:8" ht="25.5">
      <c r="B14" s="50"/>
      <c r="C14" s="14" t="s">
        <v>3615</v>
      </c>
      <c r="D14" s="22" t="s">
        <v>125</v>
      </c>
      <c r="E14" s="238">
        <f>G12</f>
        <v>300000</v>
      </c>
      <c r="F14" s="632"/>
      <c r="G14" s="271">
        <f t="shared" si="0"/>
        <v>0</v>
      </c>
      <c r="H14" s="41"/>
    </row>
    <row r="15" spans="2:8">
      <c r="B15" s="50"/>
      <c r="C15" s="14"/>
      <c r="D15" s="22"/>
      <c r="E15" s="22"/>
      <c r="F15" s="22"/>
      <c r="G15" s="270"/>
      <c r="H15" s="41"/>
    </row>
    <row r="16" spans="2:8" ht="25.5">
      <c r="B16" s="50" t="s">
        <v>3616</v>
      </c>
      <c r="C16" s="14" t="s">
        <v>3617</v>
      </c>
      <c r="D16" s="22"/>
      <c r="E16" s="23"/>
      <c r="F16" s="24"/>
      <c r="G16" s="270" t="str">
        <f t="shared" si="0"/>
        <v/>
      </c>
      <c r="H16" s="42"/>
    </row>
    <row r="17" spans="2:8">
      <c r="B17" s="74"/>
      <c r="C17" s="14"/>
      <c r="D17" s="22"/>
      <c r="E17" s="23"/>
      <c r="F17" s="24"/>
      <c r="G17" s="270" t="str">
        <f t="shared" si="0"/>
        <v/>
      </c>
      <c r="H17" s="42"/>
    </row>
    <row r="18" spans="2:8">
      <c r="B18" s="50" t="s">
        <v>311</v>
      </c>
      <c r="C18" s="14" t="s">
        <v>3618</v>
      </c>
      <c r="D18" s="22"/>
      <c r="E18" s="23"/>
      <c r="F18" s="24"/>
      <c r="G18" s="270" t="str">
        <f t="shared" si="0"/>
        <v/>
      </c>
      <c r="H18" s="42"/>
    </row>
    <row r="19" spans="2:8">
      <c r="B19" s="74"/>
      <c r="C19" s="14"/>
      <c r="D19" s="22"/>
      <c r="E19" s="23"/>
      <c r="F19" s="24"/>
      <c r="G19" s="270" t="str">
        <f t="shared" si="0"/>
        <v/>
      </c>
      <c r="H19" s="42"/>
    </row>
    <row r="20" spans="2:8">
      <c r="B20" s="50" t="s">
        <v>841</v>
      </c>
      <c r="C20" s="14" t="s">
        <v>3619</v>
      </c>
      <c r="D20" s="22" t="s">
        <v>122</v>
      </c>
      <c r="E20" s="23">
        <v>1</v>
      </c>
      <c r="F20" s="22">
        <v>300000</v>
      </c>
      <c r="G20" s="270">
        <f t="shared" si="0"/>
        <v>300000</v>
      </c>
      <c r="H20" s="41"/>
    </row>
    <row r="21" spans="2:8">
      <c r="B21" s="50"/>
      <c r="C21" s="14"/>
      <c r="D21" s="22"/>
      <c r="E21" s="23"/>
      <c r="F21" s="285"/>
      <c r="G21" s="270" t="str">
        <f t="shared" si="0"/>
        <v/>
      </c>
      <c r="H21" s="41"/>
    </row>
    <row r="22" spans="2:8" ht="25.5">
      <c r="B22" s="50" t="s">
        <v>843</v>
      </c>
      <c r="C22" s="14" t="s">
        <v>3620</v>
      </c>
      <c r="D22" s="22" t="s">
        <v>125</v>
      </c>
      <c r="E22" s="23">
        <v>300000</v>
      </c>
      <c r="F22" s="286"/>
      <c r="G22" s="271">
        <f t="shared" si="0"/>
        <v>0</v>
      </c>
    </row>
    <row r="23" spans="2:8">
      <c r="B23" s="50"/>
      <c r="C23" s="1"/>
      <c r="D23" s="22"/>
      <c r="E23" s="23"/>
      <c r="F23" s="37"/>
      <c r="G23" s="270" t="str">
        <f t="shared" si="0"/>
        <v/>
      </c>
    </row>
    <row r="24" spans="2:8">
      <c r="B24" s="50" t="s">
        <v>313</v>
      </c>
      <c r="C24" s="14" t="s">
        <v>3621</v>
      </c>
      <c r="D24" s="22"/>
      <c r="E24" s="23"/>
      <c r="F24" s="24"/>
      <c r="G24" s="270" t="str">
        <f t="shared" si="0"/>
        <v/>
      </c>
    </row>
    <row r="25" spans="2:8">
      <c r="B25" s="50"/>
      <c r="C25" s="14"/>
      <c r="D25" s="22"/>
      <c r="E25" s="23"/>
      <c r="F25" s="37"/>
      <c r="G25" s="270" t="str">
        <f t="shared" si="0"/>
        <v/>
      </c>
    </row>
    <row r="26" spans="2:8">
      <c r="B26" s="50" t="s">
        <v>1815</v>
      </c>
      <c r="C26" s="14" t="s">
        <v>3619</v>
      </c>
      <c r="D26" s="22" t="s">
        <v>122</v>
      </c>
      <c r="E26" s="23">
        <v>1</v>
      </c>
      <c r="F26" s="289">
        <v>300000</v>
      </c>
      <c r="G26" s="271">
        <f t="shared" si="0"/>
        <v>300000</v>
      </c>
    </row>
    <row r="27" spans="2:8">
      <c r="B27" s="50"/>
      <c r="C27" s="14"/>
      <c r="D27" s="22"/>
      <c r="E27" s="23"/>
      <c r="F27" s="37"/>
      <c r="G27" s="270" t="str">
        <f t="shared" si="0"/>
        <v/>
      </c>
    </row>
    <row r="28" spans="2:8" ht="25.5">
      <c r="B28" s="50" t="s">
        <v>1816</v>
      </c>
      <c r="C28" s="14" t="s">
        <v>3622</v>
      </c>
      <c r="D28" s="22" t="s">
        <v>125</v>
      </c>
      <c r="E28" s="23">
        <v>300000</v>
      </c>
      <c r="F28" s="241"/>
      <c r="G28" s="271">
        <f t="shared" si="0"/>
        <v>0</v>
      </c>
      <c r="H28" s="42"/>
    </row>
    <row r="29" spans="2:8">
      <c r="B29" s="50"/>
      <c r="C29" s="14"/>
      <c r="D29" s="22"/>
      <c r="E29" s="26"/>
      <c r="F29" s="287"/>
      <c r="G29" s="270" t="str">
        <f t="shared" si="0"/>
        <v/>
      </c>
      <c r="H29" s="18"/>
    </row>
    <row r="30" spans="2:8" s="36" customFormat="1">
      <c r="B30" s="50" t="s">
        <v>766</v>
      </c>
      <c r="C30" s="14" t="s">
        <v>3623</v>
      </c>
      <c r="D30" s="22"/>
      <c r="E30" s="26"/>
      <c r="F30" s="287"/>
      <c r="G30" s="270" t="str">
        <f t="shared" si="0"/>
        <v/>
      </c>
      <c r="H30" s="18"/>
    </row>
    <row r="31" spans="2:8">
      <c r="B31" s="50"/>
      <c r="C31" s="14"/>
      <c r="D31" s="22"/>
      <c r="E31" s="23"/>
      <c r="F31" s="24"/>
      <c r="G31" s="270" t="str">
        <f t="shared" si="0"/>
        <v/>
      </c>
      <c r="H31" s="42"/>
    </row>
    <row r="32" spans="2:8">
      <c r="B32" s="50" t="s">
        <v>1819</v>
      </c>
      <c r="C32" s="14" t="s">
        <v>3619</v>
      </c>
      <c r="D32" s="22" t="s">
        <v>122</v>
      </c>
      <c r="E32" s="23">
        <v>1</v>
      </c>
      <c r="F32" s="24">
        <v>300000</v>
      </c>
      <c r="G32" s="271">
        <f t="shared" si="0"/>
        <v>300000</v>
      </c>
      <c r="H32" s="42"/>
    </row>
    <row r="33" spans="2:8">
      <c r="B33" s="50"/>
      <c r="C33" s="14"/>
      <c r="D33" s="22"/>
      <c r="E33" s="23"/>
      <c r="F33" s="288"/>
      <c r="G33" s="270" t="str">
        <f t="shared" si="0"/>
        <v/>
      </c>
      <c r="H33" s="41"/>
    </row>
    <row r="34" spans="2:8" ht="25.5">
      <c r="B34" s="50" t="s">
        <v>1820</v>
      </c>
      <c r="C34" s="14" t="s">
        <v>3624</v>
      </c>
      <c r="D34" s="22" t="s">
        <v>125</v>
      </c>
      <c r="E34" s="23">
        <f>G32</f>
        <v>300000</v>
      </c>
      <c r="F34" s="288"/>
      <c r="G34" s="271">
        <f t="shared" si="0"/>
        <v>0</v>
      </c>
      <c r="H34" s="41"/>
    </row>
    <row r="35" spans="2:8">
      <c r="B35" s="50"/>
      <c r="C35" s="14"/>
      <c r="D35" s="22"/>
      <c r="E35" s="23"/>
      <c r="F35" s="285"/>
      <c r="G35" s="270" t="str">
        <f t="shared" si="0"/>
        <v/>
      </c>
      <c r="H35" s="41"/>
    </row>
    <row r="36" spans="2:8" ht="27.75" customHeight="1">
      <c r="B36" s="50" t="s">
        <v>323</v>
      </c>
      <c r="C36" s="14" t="s">
        <v>3625</v>
      </c>
      <c r="D36" s="22"/>
      <c r="E36" s="23"/>
      <c r="F36" s="285"/>
      <c r="G36" s="270" t="str">
        <f t="shared" si="0"/>
        <v/>
      </c>
      <c r="H36" s="41"/>
    </row>
    <row r="37" spans="2:8">
      <c r="B37" s="50"/>
      <c r="C37" s="14"/>
      <c r="D37" s="22"/>
      <c r="E37" s="22"/>
      <c r="F37" s="22"/>
      <c r="G37" s="270" t="str">
        <f t="shared" si="0"/>
        <v/>
      </c>
      <c r="H37" s="41"/>
    </row>
    <row r="38" spans="2:8">
      <c r="B38" s="50" t="s">
        <v>3626</v>
      </c>
      <c r="C38" s="14" t="s">
        <v>3627</v>
      </c>
      <c r="D38" s="22" t="s">
        <v>122</v>
      </c>
      <c r="E38" s="22">
        <v>1</v>
      </c>
      <c r="F38" s="22">
        <v>300000</v>
      </c>
      <c r="G38" s="271">
        <f t="shared" si="0"/>
        <v>300000</v>
      </c>
      <c r="H38" s="41"/>
    </row>
    <row r="39" spans="2:8">
      <c r="B39" s="50"/>
      <c r="C39" s="14"/>
      <c r="D39" s="22"/>
      <c r="E39" s="22"/>
      <c r="F39" s="24"/>
      <c r="G39" s="270" t="str">
        <f t="shared" si="0"/>
        <v/>
      </c>
      <c r="H39" s="41"/>
    </row>
    <row r="40" spans="2:8" ht="25.5">
      <c r="B40" s="50" t="s">
        <v>3628</v>
      </c>
      <c r="C40" s="14" t="s">
        <v>3629</v>
      </c>
      <c r="D40" s="22" t="s">
        <v>125</v>
      </c>
      <c r="E40" s="627">
        <f>G38</f>
        <v>300000</v>
      </c>
      <c r="F40" s="241"/>
      <c r="G40" s="271">
        <f t="shared" si="0"/>
        <v>0</v>
      </c>
      <c r="H40" s="41"/>
    </row>
    <row r="41" spans="2:8">
      <c r="B41" s="50"/>
      <c r="C41" s="14"/>
      <c r="D41" s="22"/>
      <c r="E41" s="22"/>
      <c r="F41" s="24"/>
      <c r="G41" s="271" t="str">
        <f t="shared" si="0"/>
        <v/>
      </c>
      <c r="H41" s="41"/>
    </row>
    <row r="42" spans="2:8">
      <c r="B42" s="50" t="s">
        <v>3630</v>
      </c>
      <c r="C42" s="14" t="s">
        <v>3631</v>
      </c>
      <c r="D42" s="22"/>
      <c r="E42" s="22"/>
      <c r="F42" s="24"/>
      <c r="G42" s="271" t="str">
        <f t="shared" si="0"/>
        <v/>
      </c>
      <c r="H42" s="41"/>
    </row>
    <row r="43" spans="2:8">
      <c r="B43" s="50"/>
      <c r="C43" s="14"/>
      <c r="D43" s="22"/>
      <c r="E43" s="22"/>
      <c r="F43" s="248"/>
      <c r="G43" s="271" t="str">
        <f t="shared" si="0"/>
        <v/>
      </c>
      <c r="H43" s="41"/>
    </row>
    <row r="44" spans="2:8">
      <c r="B44" s="50" t="s">
        <v>311</v>
      </c>
      <c r="C44" s="14" t="s">
        <v>3632</v>
      </c>
      <c r="D44" s="22" t="s">
        <v>122</v>
      </c>
      <c r="E44" s="22">
        <v>1</v>
      </c>
      <c r="F44" s="248">
        <v>5702400</v>
      </c>
      <c r="G44" s="271">
        <f t="shared" si="0"/>
        <v>5702400</v>
      </c>
      <c r="H44" s="41"/>
    </row>
    <row r="45" spans="2:8">
      <c r="B45" s="50"/>
      <c r="C45" s="14"/>
      <c r="D45" s="22"/>
      <c r="E45" s="22"/>
      <c r="F45" s="248"/>
      <c r="G45" s="271" t="str">
        <f t="shared" si="0"/>
        <v/>
      </c>
      <c r="H45" s="41"/>
    </row>
    <row r="46" spans="2:8">
      <c r="B46" s="50" t="s">
        <v>313</v>
      </c>
      <c r="C46" s="14" t="s">
        <v>3633</v>
      </c>
      <c r="D46" s="22" t="s">
        <v>122</v>
      </c>
      <c r="E46" s="22">
        <v>1</v>
      </c>
      <c r="F46" s="248">
        <v>150000</v>
      </c>
      <c r="G46" s="271">
        <f t="shared" si="0"/>
        <v>150000</v>
      </c>
      <c r="H46" s="41"/>
    </row>
    <row r="47" spans="2:8">
      <c r="B47" s="50"/>
      <c r="C47" s="14"/>
      <c r="D47" s="22"/>
      <c r="E47" s="22"/>
      <c r="F47" s="248"/>
      <c r="G47" s="271" t="str">
        <f t="shared" si="0"/>
        <v/>
      </c>
      <c r="H47" s="41"/>
    </row>
    <row r="48" spans="2:8" ht="25.5">
      <c r="B48" s="50" t="s">
        <v>321</v>
      </c>
      <c r="C48" s="14" t="s">
        <v>3634</v>
      </c>
      <c r="D48" s="22" t="s">
        <v>125</v>
      </c>
      <c r="E48" s="627">
        <f>G44+G46</f>
        <v>5852400</v>
      </c>
      <c r="F48" s="633"/>
      <c r="G48" s="271">
        <f t="shared" si="0"/>
        <v>0</v>
      </c>
      <c r="H48" s="41"/>
    </row>
    <row r="49" spans="2:8">
      <c r="B49" s="50"/>
      <c r="C49" s="14"/>
      <c r="D49" s="22"/>
      <c r="E49" s="22"/>
      <c r="F49" s="24"/>
      <c r="G49" s="270" t="str">
        <f t="shared" si="0"/>
        <v/>
      </c>
      <c r="H49" s="41"/>
    </row>
    <row r="50" spans="2:8">
      <c r="B50" s="50" t="s">
        <v>323</v>
      </c>
      <c r="C50" s="14" t="s">
        <v>3635</v>
      </c>
      <c r="D50" s="22"/>
      <c r="E50" s="22"/>
      <c r="F50" s="24"/>
      <c r="G50" s="270" t="str">
        <f t="shared" si="0"/>
        <v/>
      </c>
      <c r="H50" s="41"/>
    </row>
    <row r="51" spans="2:8">
      <c r="B51" s="50"/>
      <c r="C51" s="14"/>
      <c r="D51" s="22"/>
      <c r="E51" s="22"/>
      <c r="F51" s="24"/>
      <c r="G51" s="270" t="str">
        <f t="shared" si="0"/>
        <v/>
      </c>
      <c r="H51" s="41"/>
    </row>
    <row r="52" spans="2:8">
      <c r="B52" s="50" t="s">
        <v>3626</v>
      </c>
      <c r="C52" s="14" t="s">
        <v>3636</v>
      </c>
      <c r="D52" s="22" t="s">
        <v>122</v>
      </c>
      <c r="E52" s="22">
        <v>1</v>
      </c>
      <c r="F52" s="24">
        <v>4500000</v>
      </c>
      <c r="G52" s="271">
        <f t="shared" si="0"/>
        <v>4500000</v>
      </c>
      <c r="H52" s="41"/>
    </row>
    <row r="53" spans="2:8">
      <c r="B53" s="50"/>
      <c r="C53" s="14"/>
      <c r="D53" s="22"/>
      <c r="E53" s="22"/>
      <c r="F53" s="24"/>
      <c r="G53" s="271" t="str">
        <f t="shared" si="0"/>
        <v/>
      </c>
      <c r="H53" s="41"/>
    </row>
    <row r="54" spans="2:8" ht="25.5">
      <c r="B54" s="50" t="s">
        <v>3628</v>
      </c>
      <c r="C54" s="14" t="s">
        <v>3637</v>
      </c>
      <c r="D54" s="22" t="s">
        <v>125</v>
      </c>
      <c r="E54" s="627">
        <f>G52</f>
        <v>4500000</v>
      </c>
      <c r="F54" s="241"/>
      <c r="G54" s="271">
        <f t="shared" si="0"/>
        <v>0</v>
      </c>
      <c r="H54" s="41"/>
    </row>
    <row r="55" spans="2:8">
      <c r="B55" s="50"/>
      <c r="C55" s="14"/>
      <c r="D55" s="37"/>
      <c r="E55" s="37"/>
      <c r="F55" s="24"/>
      <c r="G55" s="271" t="str">
        <f t="shared" si="0"/>
        <v/>
      </c>
    </row>
    <row r="56" spans="2:8" ht="25.5">
      <c r="B56" s="50" t="s">
        <v>540</v>
      </c>
      <c r="C56" s="14" t="s">
        <v>3638</v>
      </c>
      <c r="D56" s="22"/>
      <c r="E56" s="22"/>
      <c r="F56" s="24"/>
      <c r="G56" s="271" t="str">
        <f t="shared" si="0"/>
        <v/>
      </c>
      <c r="H56" s="41"/>
    </row>
    <row r="57" spans="2:8">
      <c r="B57" s="50"/>
      <c r="C57" s="14"/>
      <c r="D57" s="22"/>
      <c r="E57" s="37"/>
      <c r="F57" s="24"/>
      <c r="G57" s="271" t="str">
        <f t="shared" si="0"/>
        <v/>
      </c>
      <c r="H57" s="49"/>
    </row>
    <row r="58" spans="2:8">
      <c r="B58" s="50" t="s">
        <v>3639</v>
      </c>
      <c r="C58" s="14" t="s">
        <v>3640</v>
      </c>
      <c r="D58" s="22" t="s">
        <v>3641</v>
      </c>
      <c r="E58" s="37">
        <v>450</v>
      </c>
      <c r="F58" s="24"/>
      <c r="G58" s="271">
        <f t="shared" si="0"/>
        <v>0</v>
      </c>
    </row>
    <row r="59" spans="2:8">
      <c r="B59" s="50"/>
      <c r="C59" s="14"/>
      <c r="D59" s="22"/>
      <c r="E59" s="22"/>
      <c r="F59" s="24"/>
      <c r="G59" s="271" t="str">
        <f t="shared" si="0"/>
        <v/>
      </c>
      <c r="H59" s="41"/>
    </row>
    <row r="60" spans="2:8">
      <c r="B60" s="50" t="s">
        <v>3642</v>
      </c>
      <c r="C60" s="14" t="s">
        <v>3643</v>
      </c>
      <c r="D60" s="22" t="s">
        <v>3641</v>
      </c>
      <c r="E60" s="22">
        <v>800</v>
      </c>
      <c r="F60" s="24"/>
      <c r="G60" s="271">
        <f t="shared" si="0"/>
        <v>0</v>
      </c>
      <c r="H60" s="41"/>
    </row>
    <row r="61" spans="2:8">
      <c r="B61" s="50"/>
      <c r="C61" s="14"/>
      <c r="D61" s="22"/>
      <c r="E61" s="22"/>
      <c r="F61" s="24"/>
      <c r="G61" s="271" t="str">
        <f t="shared" si="0"/>
        <v/>
      </c>
      <c r="H61" s="41"/>
    </row>
    <row r="62" spans="2:8" s="229" customFormat="1">
      <c r="B62" s="223" t="s">
        <v>3644</v>
      </c>
      <c r="C62" s="572" t="s">
        <v>3645</v>
      </c>
      <c r="D62" s="225" t="s">
        <v>122</v>
      </c>
      <c r="E62" s="225">
        <v>1</v>
      </c>
      <c r="F62" s="237">
        <v>25000</v>
      </c>
      <c r="G62" s="271">
        <f t="shared" si="0"/>
        <v>25000</v>
      </c>
      <c r="H62" s="573"/>
    </row>
    <row r="63" spans="2:8" s="229" customFormat="1">
      <c r="B63" s="223"/>
      <c r="C63" s="572"/>
      <c r="D63" s="225"/>
      <c r="E63" s="225"/>
      <c r="F63" s="237"/>
      <c r="G63" s="271" t="str">
        <f t="shared" si="0"/>
        <v/>
      </c>
      <c r="H63" s="573"/>
    </row>
    <row r="64" spans="2:8" s="229" customFormat="1" ht="24">
      <c r="B64" s="223" t="s">
        <v>2508</v>
      </c>
      <c r="C64" s="572" t="s">
        <v>3646</v>
      </c>
      <c r="D64" s="225" t="s">
        <v>125</v>
      </c>
      <c r="E64" s="225">
        <v>25000</v>
      </c>
      <c r="F64" s="237"/>
      <c r="G64" s="271">
        <f t="shared" si="0"/>
        <v>0</v>
      </c>
      <c r="H64" s="573"/>
    </row>
    <row r="65" spans="2:8">
      <c r="B65" s="50"/>
      <c r="C65" s="14"/>
      <c r="D65" s="22"/>
      <c r="E65" s="22"/>
      <c r="F65" s="38"/>
      <c r="G65" s="17" t="str">
        <f>IF(D65="","",E65*F65)</f>
        <v/>
      </c>
      <c r="H65" s="41"/>
    </row>
    <row r="66" spans="2:8" s="28" customFormat="1" ht="19.5" customHeight="1">
      <c r="B66" s="151" t="s">
        <v>3612</v>
      </c>
      <c r="C66" s="726" t="s">
        <v>94</v>
      </c>
      <c r="D66" s="727"/>
      <c r="E66" s="727"/>
      <c r="F66" s="728"/>
      <c r="G66" s="33">
        <f>SUM(G9:G65)</f>
        <v>11877400</v>
      </c>
      <c r="H66" s="34"/>
    </row>
  </sheetData>
  <mergeCells count="5">
    <mergeCell ref="E1:G1"/>
    <mergeCell ref="B4:F4"/>
    <mergeCell ref="G4:G7"/>
    <mergeCell ref="B5:F7"/>
    <mergeCell ref="C66:F6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D4A3-8BBE-449F-B83D-3015449A7B9C}">
  <dimension ref="B1:O1048492"/>
  <sheetViews>
    <sheetView view="pageBreakPreview" zoomScaleNormal="100" zoomScaleSheetLayoutView="100" zoomScalePageLayoutView="150" workbookViewId="0">
      <selection activeCell="G9" sqref="G9:H9"/>
    </sheetView>
  </sheetViews>
  <sheetFormatPr defaultColWidth="8.85546875" defaultRowHeight="12.75"/>
  <cols>
    <col min="1" max="1" width="0.85546875" style="53" customWidth="1"/>
    <col min="2" max="2" width="11.7109375" style="56" customWidth="1"/>
    <col min="3" max="3" width="45.7109375" style="54" customWidth="1"/>
    <col min="4" max="4" width="13.7109375" style="54" customWidth="1"/>
    <col min="5" max="5" width="5.7109375" style="146" customWidth="1"/>
    <col min="6" max="7" width="15.7109375" style="53" customWidth="1"/>
    <col min="8" max="8" width="15.7109375" style="147"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c r="B1" s="2" t="str">
        <f>Client1</f>
        <v>Province of KwaZulu-Natal</v>
      </c>
      <c r="D1" s="4"/>
      <c r="E1" s="4"/>
      <c r="F1" s="672" t="str">
        <f>"Contract No. "&amp;ContractNo</f>
        <v>Contract No. ZNB02213/0000/00/HOD/INF/23/T</v>
      </c>
      <c r="G1" s="672"/>
      <c r="H1" s="672"/>
    </row>
    <row r="2" spans="2:15" s="1" customFormat="1" ht="18" customHeight="1">
      <c r="B2" s="98" t="str">
        <f>Client2</f>
        <v>Department of Transport</v>
      </c>
      <c r="C2" s="54"/>
      <c r="D2" s="4"/>
      <c r="E2" s="4"/>
      <c r="F2" s="4"/>
      <c r="H2" s="5"/>
      <c r="L2" s="4"/>
    </row>
    <row r="3" spans="2:15" s="1" customFormat="1" ht="16.5" customHeight="1">
      <c r="B3" s="79"/>
      <c r="C3" s="100"/>
      <c r="D3" s="80"/>
      <c r="E3" s="80"/>
      <c r="F3" s="80"/>
      <c r="G3" s="81"/>
      <c r="H3" s="99"/>
      <c r="J3" s="5"/>
      <c r="K3" s="5"/>
      <c r="L3" s="4"/>
    </row>
    <row r="4" spans="2:15" s="1" customFormat="1" ht="7.5" customHeight="1">
      <c r="B4" s="663" t="str">
        <f>ContractDescription</f>
        <v>THE CONSTRUCTION OF MKUZE RIVER BRIDGE NO.3801 AT KM 27+440 ON MAIN ROAD P52-3 IN ZULULAND UNDER EMPANGENI REGION.</v>
      </c>
      <c r="C4" s="664"/>
      <c r="D4" s="664"/>
      <c r="E4" s="664"/>
      <c r="F4" s="664"/>
      <c r="G4" s="664"/>
      <c r="H4" s="759"/>
      <c r="J4" s="5"/>
      <c r="K4" s="5"/>
      <c r="L4" s="4"/>
    </row>
    <row r="5" spans="2:15" ht="12.75" customHeight="1">
      <c r="B5" s="663"/>
      <c r="C5" s="664"/>
      <c r="D5" s="664"/>
      <c r="E5" s="664"/>
      <c r="F5" s="664"/>
      <c r="G5" s="664"/>
      <c r="H5" s="759"/>
    </row>
    <row r="6" spans="2:15" ht="7.5" customHeight="1">
      <c r="B6" s="665"/>
      <c r="C6" s="666"/>
      <c r="D6" s="666"/>
      <c r="E6" s="666"/>
      <c r="F6" s="666"/>
      <c r="G6" s="666"/>
      <c r="H6" s="760"/>
    </row>
    <row r="7" spans="2:15" ht="25.5" customHeight="1">
      <c r="B7" s="761" t="str">
        <f>_xlfn.CONCAT("SCHEDULE"," ",B9," : ",C9)</f>
        <v>SCHEDULE E : EXPANDED PUBLIC WORKS PROGRAMME (EPWP)</v>
      </c>
      <c r="C7" s="762"/>
      <c r="D7" s="762"/>
      <c r="E7" s="762"/>
      <c r="F7" s="762"/>
      <c r="G7" s="762"/>
      <c r="H7" s="763"/>
    </row>
    <row r="8" spans="2:15">
      <c r="B8" s="11" t="s">
        <v>3558</v>
      </c>
      <c r="C8" s="733" t="s">
        <v>50</v>
      </c>
      <c r="D8" s="734"/>
      <c r="E8" s="735"/>
      <c r="F8" s="11" t="s">
        <v>3559</v>
      </c>
      <c r="G8" s="734" t="s">
        <v>55</v>
      </c>
      <c r="H8" s="735"/>
      <c r="O8" s="147"/>
    </row>
    <row r="9" spans="2:15">
      <c r="B9" s="21" t="s">
        <v>3611</v>
      </c>
      <c r="C9" s="736" t="s">
        <v>3612</v>
      </c>
      <c r="D9" s="737"/>
      <c r="E9" s="738"/>
      <c r="F9" s="40"/>
      <c r="G9" s="757">
        <f>'Sch E'!G66</f>
        <v>11877400</v>
      </c>
      <c r="H9" s="758"/>
      <c r="O9" s="147"/>
    </row>
    <row r="10" spans="2:15" ht="12.75" customHeight="1">
      <c r="B10" s="22"/>
      <c r="C10" s="729"/>
      <c r="D10" s="730"/>
      <c r="E10" s="731"/>
      <c r="F10" s="40"/>
      <c r="G10" s="689"/>
      <c r="H10" s="679"/>
    </row>
    <row r="11" spans="2:15" ht="12.75" customHeight="1">
      <c r="B11" s="22"/>
      <c r="C11" s="729"/>
      <c r="D11" s="730"/>
      <c r="E11" s="731"/>
      <c r="F11" s="40"/>
      <c r="G11" s="689"/>
      <c r="H11" s="679"/>
    </row>
    <row r="12" spans="2:15" ht="12.75" customHeight="1">
      <c r="B12" s="22"/>
      <c r="C12" s="729"/>
      <c r="D12" s="730"/>
      <c r="E12" s="731"/>
      <c r="F12" s="40"/>
      <c r="G12" s="689"/>
      <c r="H12" s="679"/>
    </row>
    <row r="13" spans="2:15" ht="12.75" customHeight="1">
      <c r="B13" s="22"/>
      <c r="C13" s="729"/>
      <c r="D13" s="730"/>
      <c r="E13" s="731"/>
      <c r="F13" s="40"/>
      <c r="G13" s="689"/>
      <c r="H13" s="679"/>
    </row>
    <row r="14" spans="2:15" ht="12.75" customHeight="1">
      <c r="B14" s="22"/>
      <c r="C14" s="729"/>
      <c r="D14" s="730"/>
      <c r="E14" s="731"/>
      <c r="F14" s="40"/>
      <c r="G14" s="689"/>
      <c r="H14" s="679"/>
    </row>
    <row r="15" spans="2:15" ht="12.75" customHeight="1">
      <c r="B15" s="22"/>
      <c r="C15" s="729"/>
      <c r="D15" s="730"/>
      <c r="E15" s="731"/>
      <c r="F15" s="40"/>
      <c r="G15" s="689"/>
      <c r="H15" s="679"/>
    </row>
    <row r="16" spans="2:15" ht="12.75" customHeight="1">
      <c r="B16" s="22"/>
      <c r="C16" s="729"/>
      <c r="D16" s="730"/>
      <c r="E16" s="731"/>
      <c r="F16" s="40"/>
      <c r="G16" s="689"/>
      <c r="H16" s="679"/>
    </row>
    <row r="17" spans="2:8" ht="12.75" customHeight="1">
      <c r="B17" s="22"/>
      <c r="C17" s="729"/>
      <c r="D17" s="730"/>
      <c r="E17" s="731"/>
      <c r="F17" s="40"/>
      <c r="G17" s="689"/>
      <c r="H17" s="679"/>
    </row>
    <row r="18" spans="2:8" ht="12.75" customHeight="1">
      <c r="B18" s="22"/>
      <c r="C18" s="729"/>
      <c r="D18" s="730"/>
      <c r="E18" s="731"/>
      <c r="F18" s="40"/>
      <c r="G18" s="689"/>
      <c r="H18" s="679"/>
    </row>
    <row r="19" spans="2:8" ht="12.75" customHeight="1">
      <c r="B19" s="22"/>
      <c r="C19" s="729"/>
      <c r="D19" s="730"/>
      <c r="E19" s="731"/>
      <c r="F19" s="40"/>
      <c r="G19" s="689"/>
      <c r="H19" s="679"/>
    </row>
    <row r="20" spans="2:8" ht="12.75" customHeight="1">
      <c r="B20" s="22"/>
      <c r="C20" s="729"/>
      <c r="D20" s="730"/>
      <c r="E20" s="731"/>
      <c r="F20" s="40"/>
      <c r="G20" s="689"/>
      <c r="H20" s="679"/>
    </row>
    <row r="21" spans="2:8" ht="12.75" customHeight="1">
      <c r="B21" s="22"/>
      <c r="C21" s="729"/>
      <c r="D21" s="730"/>
      <c r="E21" s="731"/>
      <c r="F21" s="40"/>
      <c r="G21" s="689"/>
      <c r="H21" s="679"/>
    </row>
    <row r="22" spans="2:8" ht="12.75" customHeight="1">
      <c r="B22" s="22"/>
      <c r="C22" s="729"/>
      <c r="D22" s="730"/>
      <c r="E22" s="731"/>
      <c r="F22" s="40"/>
      <c r="G22" s="689"/>
      <c r="H22" s="679"/>
    </row>
    <row r="23" spans="2:8" ht="12.75" customHeight="1">
      <c r="B23" s="22"/>
      <c r="C23" s="729"/>
      <c r="D23" s="730"/>
      <c r="E23" s="731"/>
      <c r="F23" s="40"/>
      <c r="G23" s="689"/>
      <c r="H23" s="679"/>
    </row>
    <row r="24" spans="2:8" ht="12.75" customHeight="1">
      <c r="B24" s="22"/>
      <c r="C24" s="729"/>
      <c r="D24" s="730"/>
      <c r="E24" s="731"/>
      <c r="F24" s="40"/>
      <c r="G24" s="689"/>
      <c r="H24" s="679"/>
    </row>
    <row r="25" spans="2:8" ht="12.75" customHeight="1">
      <c r="B25" s="22"/>
      <c r="C25" s="729"/>
      <c r="D25" s="730"/>
      <c r="E25" s="731"/>
      <c r="F25" s="40"/>
      <c r="G25" s="689"/>
      <c r="H25" s="679"/>
    </row>
    <row r="26" spans="2:8" ht="12.75" customHeight="1">
      <c r="B26" s="22"/>
      <c r="C26" s="729"/>
      <c r="D26" s="730"/>
      <c r="E26" s="731"/>
      <c r="F26" s="40"/>
      <c r="G26" s="689"/>
      <c r="H26" s="679"/>
    </row>
    <row r="27" spans="2:8" ht="12.75" customHeight="1">
      <c r="B27" s="22"/>
      <c r="C27" s="729"/>
      <c r="D27" s="730"/>
      <c r="E27" s="731"/>
      <c r="F27" s="40"/>
      <c r="G27" s="689"/>
      <c r="H27" s="679"/>
    </row>
    <row r="28" spans="2:8" ht="12.75" customHeight="1">
      <c r="B28" s="22"/>
      <c r="C28" s="729"/>
      <c r="D28" s="730"/>
      <c r="E28" s="731"/>
      <c r="F28" s="40"/>
      <c r="G28" s="689"/>
      <c r="H28" s="679"/>
    </row>
    <row r="29" spans="2:8" ht="12.75" customHeight="1">
      <c r="B29" s="22"/>
      <c r="C29" s="729"/>
      <c r="D29" s="730"/>
      <c r="E29" s="731"/>
      <c r="F29" s="40"/>
      <c r="G29" s="689"/>
      <c r="H29" s="679"/>
    </row>
    <row r="30" spans="2:8" ht="12.75" customHeight="1">
      <c r="B30" s="22"/>
      <c r="C30" s="729"/>
      <c r="D30" s="730"/>
      <c r="E30" s="731"/>
      <c r="F30" s="40"/>
      <c r="G30" s="689"/>
      <c r="H30" s="679"/>
    </row>
    <row r="31" spans="2:8" ht="12.75" customHeight="1">
      <c r="B31" s="22"/>
      <c r="C31" s="729"/>
      <c r="D31" s="730"/>
      <c r="E31" s="731"/>
      <c r="F31" s="40"/>
      <c r="G31" s="689"/>
      <c r="H31" s="679"/>
    </row>
    <row r="32" spans="2:8" ht="12.75" customHeight="1">
      <c r="B32" s="22"/>
      <c r="C32" s="729"/>
      <c r="D32" s="730"/>
      <c r="E32" s="731"/>
      <c r="F32" s="40"/>
      <c r="G32" s="689"/>
      <c r="H32" s="679"/>
    </row>
    <row r="33" spans="2:8">
      <c r="B33" s="22"/>
      <c r="C33" s="729"/>
      <c r="D33" s="730"/>
      <c r="E33" s="731"/>
      <c r="F33" s="40"/>
      <c r="G33" s="689"/>
      <c r="H33" s="679"/>
    </row>
    <row r="34" spans="2:8">
      <c r="B34" s="22"/>
      <c r="C34" s="729"/>
      <c r="D34" s="730"/>
      <c r="E34" s="731"/>
      <c r="F34" s="40"/>
      <c r="G34" s="689"/>
      <c r="H34" s="679"/>
    </row>
    <row r="35" spans="2:8">
      <c r="B35" s="22"/>
      <c r="C35" s="729"/>
      <c r="D35" s="730"/>
      <c r="E35" s="731"/>
      <c r="F35" s="40"/>
      <c r="G35" s="689"/>
      <c r="H35" s="679"/>
    </row>
    <row r="36" spans="2:8">
      <c r="B36" s="22"/>
      <c r="C36" s="729"/>
      <c r="D36" s="730"/>
      <c r="E36" s="731"/>
      <c r="F36" s="40"/>
      <c r="G36" s="689"/>
      <c r="H36" s="679"/>
    </row>
    <row r="37" spans="2:8">
      <c r="B37" s="22"/>
      <c r="C37" s="729"/>
      <c r="D37" s="730"/>
      <c r="E37" s="731"/>
      <c r="F37" s="40"/>
      <c r="G37" s="689"/>
      <c r="H37" s="679"/>
    </row>
    <row r="38" spans="2:8">
      <c r="B38" s="22"/>
      <c r="C38" s="729"/>
      <c r="D38" s="730"/>
      <c r="E38" s="731"/>
      <c r="F38" s="40"/>
      <c r="G38" s="689"/>
      <c r="H38" s="679"/>
    </row>
    <row r="39" spans="2:8">
      <c r="B39" s="22"/>
      <c r="C39" s="729"/>
      <c r="D39" s="730"/>
      <c r="E39" s="731"/>
      <c r="F39" s="40"/>
      <c r="G39" s="689"/>
      <c r="H39" s="679"/>
    </row>
    <row r="40" spans="2:8">
      <c r="B40" s="22"/>
      <c r="C40" s="729"/>
      <c r="D40" s="730"/>
      <c r="E40" s="731"/>
      <c r="F40" s="40"/>
      <c r="G40" s="689"/>
      <c r="H40" s="679"/>
    </row>
    <row r="41" spans="2:8" ht="12.75" customHeight="1">
      <c r="B41" s="22"/>
      <c r="C41" s="729"/>
      <c r="D41" s="730"/>
      <c r="E41" s="731"/>
      <c r="F41" s="40"/>
      <c r="G41" s="689"/>
      <c r="H41" s="679"/>
    </row>
    <row r="42" spans="2:8">
      <c r="B42" s="22"/>
      <c r="C42" s="729"/>
      <c r="D42" s="730"/>
      <c r="E42" s="731"/>
      <c r="F42" s="40"/>
      <c r="G42" s="689"/>
      <c r="H42" s="679"/>
    </row>
    <row r="43" spans="2:8">
      <c r="B43" s="22"/>
      <c r="C43" s="729"/>
      <c r="D43" s="730"/>
      <c r="E43" s="731"/>
      <c r="F43" s="40"/>
      <c r="G43" s="689"/>
      <c r="H43" s="679"/>
    </row>
    <row r="44" spans="2:8">
      <c r="B44" s="22"/>
      <c r="C44" s="729"/>
      <c r="D44" s="730"/>
      <c r="E44" s="731"/>
      <c r="F44" s="40"/>
      <c r="G44" s="689"/>
      <c r="H44" s="679"/>
    </row>
    <row r="45" spans="2:8">
      <c r="B45" s="22"/>
      <c r="C45" s="729"/>
      <c r="D45" s="730"/>
      <c r="E45" s="731"/>
      <c r="F45" s="40"/>
      <c r="G45" s="689"/>
      <c r="H45" s="679"/>
    </row>
    <row r="46" spans="2:8">
      <c r="B46" s="22"/>
      <c r="C46" s="729"/>
      <c r="D46" s="730"/>
      <c r="E46" s="731"/>
      <c r="F46" s="40"/>
      <c r="G46" s="689"/>
      <c r="H46" s="679"/>
    </row>
    <row r="47" spans="2:8">
      <c r="B47" s="22"/>
      <c r="C47" s="729"/>
      <c r="D47" s="730"/>
      <c r="E47" s="731"/>
      <c r="F47" s="40"/>
      <c r="G47" s="689"/>
      <c r="H47" s="679"/>
    </row>
    <row r="48" spans="2:8">
      <c r="B48" s="22"/>
      <c r="C48" s="729"/>
      <c r="D48" s="730"/>
      <c r="E48" s="731"/>
      <c r="F48" s="40"/>
      <c r="G48" s="689"/>
      <c r="H48" s="679"/>
    </row>
    <row r="49" spans="2:8">
      <c r="B49" s="22"/>
      <c r="C49" s="729"/>
      <c r="D49" s="730"/>
      <c r="E49" s="731"/>
      <c r="F49" s="40"/>
      <c r="G49" s="689"/>
      <c r="H49" s="679"/>
    </row>
    <row r="50" spans="2:8">
      <c r="B50" s="22"/>
      <c r="C50" s="729"/>
      <c r="D50" s="730"/>
      <c r="E50" s="731"/>
      <c r="F50" s="40"/>
      <c r="G50" s="689"/>
      <c r="H50" s="679"/>
    </row>
    <row r="51" spans="2:8">
      <c r="B51" s="22"/>
      <c r="C51" s="729"/>
      <c r="D51" s="730"/>
      <c r="E51" s="731"/>
      <c r="F51" s="40"/>
      <c r="G51" s="689"/>
      <c r="H51" s="679"/>
    </row>
    <row r="52" spans="2:8">
      <c r="B52" s="22"/>
      <c r="C52" s="729"/>
      <c r="D52" s="730"/>
      <c r="E52" s="731"/>
      <c r="F52" s="40"/>
      <c r="G52" s="689"/>
      <c r="H52" s="679"/>
    </row>
    <row r="53" spans="2:8">
      <c r="B53" s="22"/>
      <c r="C53" s="729"/>
      <c r="D53" s="730"/>
      <c r="E53" s="731"/>
      <c r="F53" s="40"/>
      <c r="G53" s="689"/>
      <c r="H53" s="679"/>
    </row>
    <row r="54" spans="2:8">
      <c r="B54" s="22"/>
      <c r="C54" s="729"/>
      <c r="D54" s="730"/>
      <c r="E54" s="731"/>
      <c r="F54" s="40"/>
      <c r="G54" s="689"/>
      <c r="H54" s="679"/>
    </row>
    <row r="55" spans="2:8">
      <c r="B55" s="22"/>
      <c r="C55" s="729"/>
      <c r="D55" s="730"/>
      <c r="E55" s="731"/>
      <c r="F55" s="40"/>
      <c r="G55" s="689"/>
      <c r="H55" s="679"/>
    </row>
    <row r="56" spans="2:8">
      <c r="B56" s="22"/>
      <c r="C56" s="729"/>
      <c r="D56" s="730"/>
      <c r="E56" s="731"/>
      <c r="F56" s="40"/>
      <c r="G56" s="689"/>
      <c r="H56" s="679"/>
    </row>
    <row r="57" spans="2:8">
      <c r="B57" s="22"/>
      <c r="C57" s="729"/>
      <c r="D57" s="730"/>
      <c r="E57" s="731"/>
      <c r="F57" s="40"/>
      <c r="G57" s="689"/>
      <c r="H57" s="679"/>
    </row>
    <row r="58" spans="2:8">
      <c r="B58" s="22"/>
      <c r="C58" s="729"/>
      <c r="D58" s="730"/>
      <c r="E58" s="731"/>
      <c r="F58" s="40"/>
      <c r="G58" s="689"/>
      <c r="H58" s="679"/>
    </row>
    <row r="59" spans="2:8">
      <c r="B59" s="22"/>
      <c r="C59" s="729"/>
      <c r="D59" s="730"/>
      <c r="E59" s="731"/>
      <c r="F59" s="40"/>
      <c r="G59" s="689"/>
      <c r="H59" s="679"/>
    </row>
    <row r="60" spans="2:8">
      <c r="B60" s="21"/>
      <c r="C60" s="729"/>
      <c r="D60" s="730"/>
      <c r="E60" s="731"/>
      <c r="F60" s="40"/>
      <c r="G60" s="689"/>
      <c r="H60" s="679"/>
    </row>
    <row r="61" spans="2:8">
      <c r="B61" s="22"/>
      <c r="C61" s="729"/>
      <c r="D61" s="730"/>
      <c r="E61" s="731"/>
      <c r="F61" s="40"/>
      <c r="G61" s="689"/>
      <c r="H61" s="679"/>
    </row>
    <row r="62" spans="2:8">
      <c r="B62" s="21"/>
      <c r="C62" s="729"/>
      <c r="D62" s="730"/>
      <c r="E62" s="731"/>
      <c r="F62" s="40"/>
      <c r="G62" s="689"/>
      <c r="H62" s="679"/>
    </row>
    <row r="63" spans="2:8">
      <c r="B63" s="22"/>
      <c r="C63" s="729"/>
      <c r="D63" s="730"/>
      <c r="E63" s="731"/>
      <c r="F63" s="40"/>
      <c r="G63" s="689"/>
      <c r="H63" s="679"/>
    </row>
    <row r="64" spans="2:8">
      <c r="B64" s="22"/>
      <c r="C64" s="729"/>
      <c r="D64" s="730"/>
      <c r="E64" s="731"/>
      <c r="F64" s="40"/>
      <c r="G64" s="689"/>
      <c r="H64" s="679"/>
    </row>
    <row r="65" spans="2:9">
      <c r="B65" s="22"/>
      <c r="C65" s="729"/>
      <c r="D65" s="730"/>
      <c r="E65" s="731"/>
      <c r="F65" s="40"/>
      <c r="G65" s="689"/>
      <c r="H65" s="679"/>
    </row>
    <row r="66" spans="2:9">
      <c r="B66" s="22"/>
      <c r="C66" s="729"/>
      <c r="D66" s="730"/>
      <c r="E66" s="731"/>
      <c r="F66" s="40"/>
      <c r="G66" s="689"/>
      <c r="H66" s="679"/>
    </row>
    <row r="67" spans="2:9">
      <c r="B67" s="22"/>
      <c r="C67" s="729"/>
      <c r="D67" s="730"/>
      <c r="E67" s="731"/>
      <c r="F67" s="40"/>
      <c r="G67" s="689"/>
      <c r="H67" s="679"/>
    </row>
    <row r="68" spans="2:9">
      <c r="B68" s="83"/>
      <c r="C68" s="754"/>
      <c r="D68" s="755"/>
      <c r="E68" s="756"/>
      <c r="F68" s="155"/>
      <c r="G68" s="690"/>
      <c r="H68" s="680"/>
    </row>
    <row r="69" spans="2:9" s="28" customFormat="1" ht="19.5" customHeight="1">
      <c r="B69" s="726" t="str">
        <f>_xlfn.CONCAT("TOTAL SCHEDULE"," ",B9," : ",C9)</f>
        <v>TOTAL SCHEDULE E : EXPANDED PUBLIC WORKS PROGRAMME (EPWP)</v>
      </c>
      <c r="C69" s="727"/>
      <c r="D69" s="727"/>
      <c r="E69" s="727"/>
      <c r="F69" s="727"/>
      <c r="G69" s="752">
        <f>SUM(G9:H68)</f>
        <v>11877400</v>
      </c>
      <c r="H69" s="753"/>
      <c r="I69" s="34"/>
    </row>
    <row r="1048492" spans="3:5">
      <c r="C1048492" s="729"/>
      <c r="D1048492" s="729"/>
      <c r="E1048492" s="729"/>
    </row>
  </sheetData>
  <mergeCells count="129">
    <mergeCell ref="C9:E9"/>
    <mergeCell ref="G9:H9"/>
    <mergeCell ref="C10:E10"/>
    <mergeCell ref="G10:H10"/>
    <mergeCell ref="C11:E11"/>
    <mergeCell ref="G11:H11"/>
    <mergeCell ref="F1:H1"/>
    <mergeCell ref="B4:G6"/>
    <mergeCell ref="H4:H6"/>
    <mergeCell ref="B7:H7"/>
    <mergeCell ref="C8:E8"/>
    <mergeCell ref="G8:H8"/>
    <mergeCell ref="C15:E15"/>
    <mergeCell ref="G15:H15"/>
    <mergeCell ref="C16:E16"/>
    <mergeCell ref="G16:H16"/>
    <mergeCell ref="C17:E17"/>
    <mergeCell ref="G17:H17"/>
    <mergeCell ref="C12:E12"/>
    <mergeCell ref="G12:H12"/>
    <mergeCell ref="C13:E13"/>
    <mergeCell ref="G13:H13"/>
    <mergeCell ref="C14:E14"/>
    <mergeCell ref="G14:H14"/>
    <mergeCell ref="C21:E21"/>
    <mergeCell ref="G21:H21"/>
    <mergeCell ref="C22:E22"/>
    <mergeCell ref="G22:H22"/>
    <mergeCell ref="C23:E23"/>
    <mergeCell ref="G23:H23"/>
    <mergeCell ref="C18:E18"/>
    <mergeCell ref="G18:H18"/>
    <mergeCell ref="C19:E19"/>
    <mergeCell ref="G19:H19"/>
    <mergeCell ref="C20:E20"/>
    <mergeCell ref="G20:H20"/>
    <mergeCell ref="C27:E27"/>
    <mergeCell ref="G27:H27"/>
    <mergeCell ref="C28:E28"/>
    <mergeCell ref="G28:H28"/>
    <mergeCell ref="C29:E29"/>
    <mergeCell ref="G29:H29"/>
    <mergeCell ref="C24:E24"/>
    <mergeCell ref="G24:H24"/>
    <mergeCell ref="C25:E25"/>
    <mergeCell ref="G25:H25"/>
    <mergeCell ref="C26:E26"/>
    <mergeCell ref="G26:H26"/>
    <mergeCell ref="C33:E33"/>
    <mergeCell ref="G33:H33"/>
    <mergeCell ref="C34:E34"/>
    <mergeCell ref="G34:H34"/>
    <mergeCell ref="C35:E35"/>
    <mergeCell ref="G35:H35"/>
    <mergeCell ref="C30:E30"/>
    <mergeCell ref="G30:H30"/>
    <mergeCell ref="C31:E31"/>
    <mergeCell ref="G31:H31"/>
    <mergeCell ref="C32:E32"/>
    <mergeCell ref="G32:H32"/>
    <mergeCell ref="C39:E39"/>
    <mergeCell ref="G39:H39"/>
    <mergeCell ref="C40:E40"/>
    <mergeCell ref="G40:H40"/>
    <mergeCell ref="C41:E41"/>
    <mergeCell ref="G41:H41"/>
    <mergeCell ref="C36:E36"/>
    <mergeCell ref="G36:H36"/>
    <mergeCell ref="C37:E37"/>
    <mergeCell ref="G37:H37"/>
    <mergeCell ref="C38:E38"/>
    <mergeCell ref="G38:H38"/>
    <mergeCell ref="C45:E45"/>
    <mergeCell ref="G45:H45"/>
    <mergeCell ref="C46:E46"/>
    <mergeCell ref="G46:H46"/>
    <mergeCell ref="C47:E47"/>
    <mergeCell ref="G47:H47"/>
    <mergeCell ref="C42:E42"/>
    <mergeCell ref="G42:H42"/>
    <mergeCell ref="C43:E43"/>
    <mergeCell ref="G43:H43"/>
    <mergeCell ref="C44:E44"/>
    <mergeCell ref="G44:H44"/>
    <mergeCell ref="C51:E51"/>
    <mergeCell ref="G51:H51"/>
    <mergeCell ref="C52:E52"/>
    <mergeCell ref="G52:H52"/>
    <mergeCell ref="C53:E53"/>
    <mergeCell ref="G53:H53"/>
    <mergeCell ref="C48:E48"/>
    <mergeCell ref="G48:H48"/>
    <mergeCell ref="C49:E49"/>
    <mergeCell ref="G49:H49"/>
    <mergeCell ref="C50:E50"/>
    <mergeCell ref="G50:H50"/>
    <mergeCell ref="C57:E57"/>
    <mergeCell ref="G57:H57"/>
    <mergeCell ref="C58:E58"/>
    <mergeCell ref="G58:H58"/>
    <mergeCell ref="C59:E59"/>
    <mergeCell ref="G59:H59"/>
    <mergeCell ref="C54:E54"/>
    <mergeCell ref="G54:H54"/>
    <mergeCell ref="C55:E55"/>
    <mergeCell ref="G55:H55"/>
    <mergeCell ref="C56:E56"/>
    <mergeCell ref="G56:H56"/>
    <mergeCell ref="C63:E63"/>
    <mergeCell ref="G63:H63"/>
    <mergeCell ref="C64:E64"/>
    <mergeCell ref="G64:H64"/>
    <mergeCell ref="C65:E65"/>
    <mergeCell ref="G65:H65"/>
    <mergeCell ref="C60:E60"/>
    <mergeCell ref="G60:H60"/>
    <mergeCell ref="C61:E61"/>
    <mergeCell ref="G61:H61"/>
    <mergeCell ref="C62:E62"/>
    <mergeCell ref="G62:H62"/>
    <mergeCell ref="B69:F69"/>
    <mergeCell ref="G69:H69"/>
    <mergeCell ref="C1048492:E1048492"/>
    <mergeCell ref="C66:E66"/>
    <mergeCell ref="G66:H66"/>
    <mergeCell ref="C67:E67"/>
    <mergeCell ref="G67:H67"/>
    <mergeCell ref="C68:E68"/>
    <mergeCell ref="G68:H6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K42"/>
  <sheetViews>
    <sheetView view="pageBreakPreview" topLeftCell="A30" zoomScaleNormal="125" zoomScaleSheetLayoutView="100" zoomScalePageLayoutView="125" workbookViewId="0">
      <selection activeCell="A43" sqref="A43:XFD73"/>
    </sheetView>
  </sheetViews>
  <sheetFormatPr defaultColWidth="6.85546875" defaultRowHeight="12.75"/>
  <cols>
    <col min="1" max="1" width="0.85546875" style="1" customWidth="1"/>
    <col min="2" max="2" width="11.7109375" style="35"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0" width="6.85546875" style="1"/>
    <col min="11" max="11" width="30.85546875" style="1" customWidth="1"/>
    <col min="12" max="16384" width="6.85546875" style="1"/>
  </cols>
  <sheetData>
    <row r="1" spans="2:8">
      <c r="B1" s="2" t="str">
        <f>Client1</f>
        <v>Province of KwaZulu-Natal</v>
      </c>
      <c r="E1" s="672" t="str">
        <f>"Contract No. "&amp;ContractNo</f>
        <v>Contract No. ZNB02213/0000/00/HOD/INF/23/T</v>
      </c>
      <c r="F1" s="672"/>
      <c r="G1" s="672"/>
    </row>
    <row r="2" spans="2:8">
      <c r="B2" s="98" t="str">
        <f>Client2</f>
        <v>Department of Transport</v>
      </c>
    </row>
    <row r="3" spans="2:8">
      <c r="B3" s="79"/>
      <c r="C3" s="79"/>
      <c r="D3" s="80"/>
      <c r="E3" s="80"/>
      <c r="F3" s="81"/>
      <c r="G3" s="99"/>
    </row>
    <row r="4" spans="2:8">
      <c r="B4" s="670" t="s">
        <v>3647</v>
      </c>
      <c r="C4" s="671"/>
      <c r="D4" s="671"/>
      <c r="E4" s="671"/>
      <c r="F4" s="671"/>
      <c r="G4" s="748" t="str">
        <f>"CHAPTER "&amp;B10</f>
        <v>CHAPTER F</v>
      </c>
      <c r="H4" s="6"/>
    </row>
    <row r="5" spans="2:8" ht="7.5" customHeight="1">
      <c r="B5" s="663" t="str">
        <f>ContractDescription</f>
        <v>THE CONSTRUCTION OF MKUZE RIVER BRIDGE NO.3801 AT KM 27+440 ON MAIN ROAD P52-3 IN ZULULAND UNDER EMPANGENI REGION.</v>
      </c>
      <c r="C5" s="664"/>
      <c r="D5" s="664"/>
      <c r="E5" s="664"/>
      <c r="F5" s="664"/>
      <c r="G5" s="717"/>
      <c r="H5" s="8"/>
    </row>
    <row r="6" spans="2:8" ht="12.75" customHeight="1">
      <c r="B6" s="663"/>
      <c r="C6" s="664"/>
      <c r="D6" s="664"/>
      <c r="E6" s="664"/>
      <c r="F6" s="664"/>
      <c r="G6" s="717"/>
      <c r="H6" s="8"/>
    </row>
    <row r="7" spans="2:8" ht="7.5" customHeight="1">
      <c r="B7" s="665"/>
      <c r="C7" s="666"/>
      <c r="D7" s="666"/>
      <c r="E7" s="666"/>
      <c r="F7" s="666"/>
      <c r="G7" s="749"/>
      <c r="H7" s="8"/>
    </row>
    <row r="8" spans="2:8" s="9" customFormat="1" ht="24.95" customHeight="1">
      <c r="B8" s="10" t="s">
        <v>49</v>
      </c>
      <c r="C8" s="11" t="s">
        <v>50</v>
      </c>
      <c r="D8" s="11" t="s">
        <v>51</v>
      </c>
      <c r="E8" s="11" t="s">
        <v>53</v>
      </c>
      <c r="F8" s="11" t="s">
        <v>54</v>
      </c>
      <c r="G8" s="11" t="s">
        <v>55</v>
      </c>
      <c r="H8" s="12"/>
    </row>
    <row r="9" spans="2:8">
      <c r="B9" s="13"/>
      <c r="C9" s="14"/>
      <c r="D9" s="15"/>
      <c r="E9" s="15"/>
      <c r="F9" s="16"/>
      <c r="G9" s="17" t="str">
        <f t="shared" ref="G9:G35" si="0">IF(D9="","",E9*F9)</f>
        <v/>
      </c>
      <c r="H9" s="18"/>
    </row>
    <row r="10" spans="2:8">
      <c r="B10" s="74" t="s">
        <v>16</v>
      </c>
      <c r="C10" s="20" t="s">
        <v>3648</v>
      </c>
      <c r="D10" s="22"/>
      <c r="E10" s="22"/>
      <c r="F10" s="40"/>
      <c r="G10" s="17" t="str">
        <f t="shared" si="0"/>
        <v/>
      </c>
      <c r="H10" s="41"/>
    </row>
    <row r="11" spans="2:8">
      <c r="B11" s="50"/>
      <c r="C11" s="14"/>
      <c r="D11" s="22"/>
      <c r="E11" s="22"/>
      <c r="F11" s="40"/>
      <c r="G11" s="17" t="str">
        <f t="shared" si="0"/>
        <v/>
      </c>
      <c r="H11" s="41"/>
    </row>
    <row r="12" spans="2:8">
      <c r="B12" s="50" t="s">
        <v>3649</v>
      </c>
      <c r="C12" s="14" t="s">
        <v>3650</v>
      </c>
      <c r="D12" s="22"/>
      <c r="E12" s="22"/>
      <c r="F12" s="40"/>
      <c r="G12" s="17" t="str">
        <f t="shared" si="0"/>
        <v/>
      </c>
      <c r="H12" s="41"/>
    </row>
    <row r="13" spans="2:8">
      <c r="B13" s="74"/>
      <c r="C13" s="14"/>
      <c r="D13" s="22"/>
      <c r="E13" s="22"/>
      <c r="F13" s="40"/>
      <c r="G13" s="17" t="str">
        <f t="shared" si="0"/>
        <v/>
      </c>
      <c r="H13" s="41"/>
    </row>
    <row r="14" spans="2:8" ht="25.5">
      <c r="B14" s="50" t="s">
        <v>311</v>
      </c>
      <c r="C14" s="14" t="s">
        <v>3651</v>
      </c>
      <c r="D14" s="22"/>
      <c r="E14" s="23"/>
      <c r="F14" s="24"/>
      <c r="G14" s="17" t="str">
        <f t="shared" si="0"/>
        <v/>
      </c>
      <c r="H14" s="42"/>
    </row>
    <row r="15" spans="2:8">
      <c r="B15" s="74"/>
      <c r="C15" s="14"/>
      <c r="D15" s="22"/>
      <c r="E15" s="23"/>
      <c r="F15" s="207"/>
      <c r="G15" s="586" t="str">
        <f t="shared" si="0"/>
        <v/>
      </c>
      <c r="H15" s="42"/>
    </row>
    <row r="16" spans="2:8" ht="51">
      <c r="B16" s="50" t="s">
        <v>841</v>
      </c>
      <c r="C16" s="14" t="s">
        <v>3652</v>
      </c>
      <c r="D16" s="22" t="s">
        <v>109</v>
      </c>
      <c r="E16" s="23">
        <v>8</v>
      </c>
      <c r="F16" s="206"/>
      <c r="G16" s="634">
        <f t="shared" si="0"/>
        <v>0</v>
      </c>
      <c r="H16" s="41"/>
    </row>
    <row r="17" spans="2:11">
      <c r="B17" s="50"/>
      <c r="C17" s="14"/>
      <c r="D17" s="22"/>
      <c r="E17" s="23"/>
      <c r="F17" s="208"/>
      <c r="G17" s="586" t="str">
        <f t="shared" si="0"/>
        <v/>
      </c>
      <c r="H17" s="41"/>
    </row>
    <row r="18" spans="2:11" ht="51">
      <c r="B18" s="50" t="s">
        <v>843</v>
      </c>
      <c r="C18" s="14" t="s">
        <v>3653</v>
      </c>
      <c r="D18" s="22" t="s">
        <v>109</v>
      </c>
      <c r="E18" s="23">
        <v>3</v>
      </c>
      <c r="F18" s="209"/>
      <c r="G18" s="634">
        <f t="shared" si="0"/>
        <v>0</v>
      </c>
    </row>
    <row r="19" spans="2:11">
      <c r="B19" s="50"/>
      <c r="C19" s="1"/>
      <c r="D19" s="22"/>
      <c r="E19" s="23"/>
      <c r="F19" s="209"/>
      <c r="G19" s="634" t="str">
        <f t="shared" si="0"/>
        <v/>
      </c>
    </row>
    <row r="20" spans="2:11" ht="51">
      <c r="B20" s="50" t="s">
        <v>845</v>
      </c>
      <c r="C20" s="14" t="s">
        <v>3654</v>
      </c>
      <c r="D20" s="22" t="s">
        <v>109</v>
      </c>
      <c r="E20" s="23">
        <v>3</v>
      </c>
      <c r="F20" s="210"/>
      <c r="G20" s="634">
        <f t="shared" si="0"/>
        <v>0</v>
      </c>
    </row>
    <row r="21" spans="2:11">
      <c r="B21" s="50"/>
      <c r="C21" s="14"/>
      <c r="D21" s="22"/>
      <c r="E21" s="23"/>
      <c r="F21" s="209"/>
      <c r="G21" s="634" t="str">
        <f t="shared" si="0"/>
        <v/>
      </c>
    </row>
    <row r="22" spans="2:11" ht="51">
      <c r="B22" s="50" t="s">
        <v>3655</v>
      </c>
      <c r="C22" s="14" t="s">
        <v>3656</v>
      </c>
      <c r="D22" s="22" t="s">
        <v>109</v>
      </c>
      <c r="E22" s="23">
        <v>2</v>
      </c>
      <c r="F22" s="208"/>
      <c r="G22" s="634">
        <f t="shared" si="0"/>
        <v>0</v>
      </c>
    </row>
    <row r="23" spans="2:11">
      <c r="B23" s="50"/>
      <c r="C23" s="14"/>
      <c r="D23" s="22"/>
      <c r="E23" s="23"/>
      <c r="F23" s="209"/>
      <c r="G23" s="634" t="str">
        <f t="shared" si="0"/>
        <v/>
      </c>
    </row>
    <row r="24" spans="2:11">
      <c r="B24" s="50"/>
      <c r="C24" s="14"/>
      <c r="D24" s="22"/>
      <c r="E24" s="23"/>
      <c r="F24" s="210"/>
      <c r="G24" s="634" t="str">
        <f t="shared" si="0"/>
        <v/>
      </c>
      <c r="H24" s="42"/>
    </row>
    <row r="25" spans="2:11" ht="25.5">
      <c r="B25" s="50" t="s">
        <v>3657</v>
      </c>
      <c r="C25" s="14" t="s">
        <v>3658</v>
      </c>
      <c r="D25" s="22"/>
      <c r="E25" s="23"/>
      <c r="F25" s="210"/>
      <c r="G25" s="634" t="str">
        <f t="shared" si="0"/>
        <v/>
      </c>
      <c r="H25" s="42"/>
    </row>
    <row r="26" spans="2:11">
      <c r="B26" s="50"/>
      <c r="C26" s="14"/>
      <c r="D26" s="22"/>
      <c r="E26" s="23"/>
      <c r="F26" s="206"/>
      <c r="G26" s="634" t="str">
        <f t="shared" si="0"/>
        <v/>
      </c>
      <c r="H26" s="41"/>
    </row>
    <row r="27" spans="2:11" ht="25.5">
      <c r="B27" s="50" t="s">
        <v>311</v>
      </c>
      <c r="C27" s="14" t="s">
        <v>3659</v>
      </c>
      <c r="D27" s="22" t="s">
        <v>122</v>
      </c>
      <c r="E27" s="23">
        <v>1</v>
      </c>
      <c r="F27" s="206">
        <v>30755531.350000001</v>
      </c>
      <c r="G27" s="634">
        <f t="shared" si="0"/>
        <v>30755531.350000001</v>
      </c>
      <c r="H27" s="41"/>
      <c r="K27" s="298" t="e">
        <f>#REF!</f>
        <v>#REF!</v>
      </c>
    </row>
    <row r="28" spans="2:11">
      <c r="B28" s="50"/>
      <c r="C28" s="14"/>
      <c r="D28" s="22"/>
      <c r="E28" s="23"/>
      <c r="F28" s="208"/>
      <c r="G28" s="634" t="str">
        <f t="shared" si="0"/>
        <v/>
      </c>
      <c r="H28" s="41"/>
    </row>
    <row r="29" spans="2:11" ht="25.5">
      <c r="B29" s="50" t="s">
        <v>313</v>
      </c>
      <c r="C29" s="192" t="s">
        <v>3660</v>
      </c>
      <c r="D29" s="22" t="s">
        <v>125</v>
      </c>
      <c r="E29" s="207">
        <f>G27</f>
        <v>30755531.350000001</v>
      </c>
      <c r="F29" s="630"/>
      <c r="G29" s="634">
        <f t="shared" si="0"/>
        <v>0</v>
      </c>
      <c r="H29" s="41"/>
      <c r="K29" s="298"/>
    </row>
    <row r="30" spans="2:11">
      <c r="B30" s="50"/>
      <c r="C30" s="14"/>
      <c r="D30" s="22"/>
      <c r="E30" s="22"/>
      <c r="F30" s="206"/>
      <c r="G30" s="634" t="str">
        <f t="shared" si="0"/>
        <v/>
      </c>
      <c r="H30" s="41"/>
    </row>
    <row r="31" spans="2:11" ht="38.25">
      <c r="B31" s="50" t="s">
        <v>321</v>
      </c>
      <c r="C31" s="192" t="s">
        <v>3661</v>
      </c>
      <c r="D31" s="22" t="s">
        <v>122</v>
      </c>
      <c r="E31" s="22">
        <v>1</v>
      </c>
      <c r="F31" s="206">
        <v>4500000</v>
      </c>
      <c r="G31" s="634">
        <f t="shared" si="0"/>
        <v>4500000</v>
      </c>
      <c r="H31" s="41"/>
      <c r="K31" s="202">
        <f>F27+F31</f>
        <v>35255531.350000001</v>
      </c>
    </row>
    <row r="32" spans="2:11">
      <c r="B32" s="50"/>
      <c r="C32" s="14"/>
      <c r="D32" s="22"/>
      <c r="E32" s="22"/>
      <c r="F32" s="210"/>
      <c r="G32" s="634" t="str">
        <f t="shared" si="0"/>
        <v/>
      </c>
      <c r="H32" s="41"/>
    </row>
    <row r="33" spans="2:11" ht="25.5">
      <c r="B33" s="50" t="s">
        <v>323</v>
      </c>
      <c r="C33" s="14" t="s">
        <v>3662</v>
      </c>
      <c r="D33" s="22" t="s">
        <v>125</v>
      </c>
      <c r="E33" s="627">
        <f>G31</f>
        <v>4500000</v>
      </c>
      <c r="F33" s="631"/>
      <c r="G33" s="634">
        <f t="shared" si="0"/>
        <v>0</v>
      </c>
      <c r="H33" s="41"/>
    </row>
    <row r="34" spans="2:11">
      <c r="B34" s="50"/>
      <c r="C34" s="14"/>
      <c r="D34" s="22"/>
      <c r="E34" s="22"/>
      <c r="F34" s="210"/>
      <c r="G34" s="634" t="str">
        <f t="shared" si="0"/>
        <v/>
      </c>
      <c r="H34" s="41"/>
    </row>
    <row r="35" spans="2:11" ht="25.5">
      <c r="B35" s="50" t="s">
        <v>540</v>
      </c>
      <c r="C35" s="14" t="s">
        <v>3663</v>
      </c>
      <c r="D35" s="22" t="s">
        <v>3664</v>
      </c>
      <c r="E35" s="22">
        <v>12</v>
      </c>
      <c r="F35" s="211"/>
      <c r="G35" s="635">
        <f t="shared" si="0"/>
        <v>0</v>
      </c>
      <c r="H35" s="246"/>
      <c r="K35" s="295"/>
    </row>
    <row r="36" spans="2:11">
      <c r="B36" s="50"/>
      <c r="C36" s="14"/>
      <c r="D36" s="22"/>
      <c r="E36" s="22"/>
      <c r="F36" s="210"/>
      <c r="G36" s="634"/>
      <c r="H36" s="41"/>
    </row>
    <row r="37" spans="2:11">
      <c r="B37" s="50"/>
      <c r="C37" s="14"/>
      <c r="D37" s="22"/>
      <c r="E37" s="22"/>
      <c r="F37" s="210"/>
      <c r="G37" s="586"/>
      <c r="H37" s="41"/>
    </row>
    <row r="38" spans="2:11">
      <c r="B38" s="50"/>
      <c r="C38" s="14"/>
      <c r="D38" s="22"/>
      <c r="E38" s="22"/>
      <c r="F38" s="210"/>
      <c r="G38" s="586"/>
      <c r="H38" s="41"/>
    </row>
    <row r="39" spans="2:11">
      <c r="B39" s="50"/>
      <c r="C39" s="14"/>
      <c r="D39" s="22"/>
      <c r="E39" s="22"/>
      <c r="F39" s="210"/>
      <c r="G39" s="586"/>
      <c r="H39" s="41"/>
    </row>
    <row r="40" spans="2:11">
      <c r="B40" s="50"/>
      <c r="C40" s="14"/>
      <c r="D40" s="22"/>
      <c r="E40" s="22"/>
      <c r="F40" s="210"/>
      <c r="G40" s="586"/>
      <c r="H40" s="41"/>
    </row>
    <row r="41" spans="2:11">
      <c r="B41" s="50"/>
      <c r="C41" s="14"/>
      <c r="D41" s="22"/>
      <c r="E41" s="22"/>
      <c r="F41" s="210"/>
      <c r="G41" s="586"/>
      <c r="H41" s="41"/>
    </row>
    <row r="42" spans="2:11" s="28" customFormat="1" ht="19.5" customHeight="1">
      <c r="B42" s="151" t="str">
        <f>$B$10</f>
        <v>F</v>
      </c>
      <c r="C42" s="30" t="s">
        <v>80</v>
      </c>
      <c r="D42" s="31"/>
      <c r="E42" s="32"/>
      <c r="F42" s="31"/>
      <c r="G42" s="33">
        <f>SUM(G9:G41)</f>
        <v>35255531.350000001</v>
      </c>
      <c r="H42" s="34"/>
    </row>
  </sheetData>
  <mergeCells count="4">
    <mergeCell ref="E1:G1"/>
    <mergeCell ref="B4:F4"/>
    <mergeCell ref="G4:G7"/>
    <mergeCell ref="B5:F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O1048492"/>
  <sheetViews>
    <sheetView view="pageBreakPreview" zoomScaleNormal="100" zoomScaleSheetLayoutView="100" zoomScalePageLayoutView="150" workbookViewId="0">
      <selection activeCell="G9" sqref="G9:H9"/>
    </sheetView>
  </sheetViews>
  <sheetFormatPr defaultColWidth="8.85546875" defaultRowHeight="12.75"/>
  <cols>
    <col min="1" max="1" width="0.85546875" style="53" customWidth="1"/>
    <col min="2" max="2" width="11.7109375" style="56" customWidth="1"/>
    <col min="3" max="3" width="45.7109375" style="54" customWidth="1"/>
    <col min="4" max="4" width="13.7109375" style="54" customWidth="1"/>
    <col min="5" max="5" width="5.7109375" style="146" customWidth="1"/>
    <col min="6" max="7" width="15.7109375" style="53" customWidth="1"/>
    <col min="8" max="8" width="15.7109375" style="147"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c r="B1" s="2" t="str">
        <f>Client1</f>
        <v>Province of KwaZulu-Natal</v>
      </c>
      <c r="D1" s="4"/>
      <c r="E1" s="4"/>
      <c r="F1" s="672" t="str">
        <f>"Contract No. "&amp;ContractNo</f>
        <v>Contract No. ZNB02213/0000/00/HOD/INF/23/T</v>
      </c>
      <c r="G1" s="672"/>
      <c r="H1" s="672"/>
    </row>
    <row r="2" spans="2:15" s="1" customFormat="1" ht="18" customHeight="1">
      <c r="B2" s="98" t="str">
        <f>Client2</f>
        <v>Department of Transport</v>
      </c>
      <c r="C2" s="54"/>
      <c r="D2" s="4"/>
      <c r="E2" s="4"/>
      <c r="F2" s="4"/>
      <c r="H2" s="5"/>
      <c r="L2" s="4"/>
    </row>
    <row r="3" spans="2:15" s="1" customFormat="1" ht="16.5" customHeight="1">
      <c r="B3" s="79"/>
      <c r="C3" s="100"/>
      <c r="D3" s="80"/>
      <c r="E3" s="80"/>
      <c r="F3" s="80"/>
      <c r="G3" s="81"/>
      <c r="H3" s="99"/>
      <c r="J3" s="5"/>
      <c r="K3" s="5"/>
      <c r="L3" s="4"/>
    </row>
    <row r="4" spans="2:15" s="1" customFormat="1" ht="7.5" customHeight="1">
      <c r="B4" s="663" t="str">
        <f>ContractDescription</f>
        <v>THE CONSTRUCTION OF MKUZE RIVER BRIDGE NO.3801 AT KM 27+440 ON MAIN ROAD P52-3 IN ZULULAND UNDER EMPANGENI REGION.</v>
      </c>
      <c r="C4" s="664"/>
      <c r="D4" s="664"/>
      <c r="E4" s="664"/>
      <c r="F4" s="664"/>
      <c r="G4" s="664"/>
      <c r="H4" s="759"/>
      <c r="J4" s="5"/>
      <c r="K4" s="5"/>
      <c r="L4" s="4"/>
    </row>
    <row r="5" spans="2:15" ht="12.75" customHeight="1">
      <c r="B5" s="663"/>
      <c r="C5" s="664"/>
      <c r="D5" s="664"/>
      <c r="E5" s="664"/>
      <c r="F5" s="664"/>
      <c r="G5" s="664"/>
      <c r="H5" s="759"/>
    </row>
    <row r="6" spans="2:15" ht="7.5" customHeight="1">
      <c r="B6" s="665"/>
      <c r="C6" s="666"/>
      <c r="D6" s="666"/>
      <c r="E6" s="666"/>
      <c r="F6" s="666"/>
      <c r="G6" s="666"/>
      <c r="H6" s="760"/>
    </row>
    <row r="7" spans="2:15" ht="25.5" customHeight="1">
      <c r="B7" s="761" t="str">
        <f>_xlfn.CONCAT("SCHEDULE"," ",B9," : ",C9)</f>
        <v xml:space="preserve">SCHEDULE F :  SMALL CONTRACTOR DEVELOPMENT </v>
      </c>
      <c r="C7" s="762"/>
      <c r="D7" s="762"/>
      <c r="E7" s="762"/>
      <c r="F7" s="762"/>
      <c r="G7" s="762"/>
      <c r="H7" s="763"/>
    </row>
    <row r="8" spans="2:15">
      <c r="B8" s="11" t="s">
        <v>3558</v>
      </c>
      <c r="C8" s="733" t="s">
        <v>50</v>
      </c>
      <c r="D8" s="734"/>
      <c r="E8" s="735"/>
      <c r="F8" s="11" t="s">
        <v>3559</v>
      </c>
      <c r="G8" s="734" t="s">
        <v>55</v>
      </c>
      <c r="H8" s="735"/>
      <c r="O8" s="147"/>
    </row>
    <row r="9" spans="2:15">
      <c r="B9" s="21" t="s">
        <v>16</v>
      </c>
      <c r="C9" s="736" t="str">
        <f>'Sch F'!C10</f>
        <v xml:space="preserve"> SMALL CONTRACTOR DEVELOPMENT </v>
      </c>
      <c r="D9" s="737"/>
      <c r="E9" s="738"/>
      <c r="F9" s="40"/>
      <c r="G9" s="757"/>
      <c r="H9" s="758"/>
      <c r="O9" s="147"/>
    </row>
    <row r="10" spans="2:15" ht="12.75" customHeight="1">
      <c r="B10" s="22"/>
      <c r="C10" s="729"/>
      <c r="D10" s="730"/>
      <c r="E10" s="731"/>
      <c r="F10" s="40"/>
      <c r="G10" s="689"/>
      <c r="H10" s="679"/>
    </row>
    <row r="11" spans="2:15" ht="12.75" customHeight="1">
      <c r="B11" s="22"/>
      <c r="C11" s="729"/>
      <c r="D11" s="730"/>
      <c r="E11" s="731"/>
      <c r="F11" s="40"/>
      <c r="G11" s="689"/>
      <c r="H11" s="679"/>
    </row>
    <row r="12" spans="2:15" ht="12.75" customHeight="1">
      <c r="B12" s="22"/>
      <c r="C12" s="729"/>
      <c r="D12" s="730"/>
      <c r="E12" s="731"/>
      <c r="F12" s="40"/>
      <c r="G12" s="689"/>
      <c r="H12" s="679"/>
    </row>
    <row r="13" spans="2:15" ht="12.75" customHeight="1">
      <c r="B13" s="22"/>
      <c r="C13" s="729"/>
      <c r="D13" s="730"/>
      <c r="E13" s="731"/>
      <c r="F13" s="40"/>
      <c r="G13" s="689"/>
      <c r="H13" s="679"/>
    </row>
    <row r="14" spans="2:15" ht="12.75" customHeight="1">
      <c r="B14" s="22"/>
      <c r="C14" s="729"/>
      <c r="D14" s="730"/>
      <c r="E14" s="731"/>
      <c r="F14" s="40"/>
      <c r="G14" s="689"/>
      <c r="H14" s="679"/>
    </row>
    <row r="15" spans="2:15" ht="12.75" customHeight="1">
      <c r="B15" s="22"/>
      <c r="C15" s="729"/>
      <c r="D15" s="730"/>
      <c r="E15" s="731"/>
      <c r="F15" s="40"/>
      <c r="G15" s="689"/>
      <c r="H15" s="679"/>
    </row>
    <row r="16" spans="2:15" ht="12.75" customHeight="1">
      <c r="B16" s="22"/>
      <c r="C16" s="729"/>
      <c r="D16" s="730"/>
      <c r="E16" s="731"/>
      <c r="F16" s="40"/>
      <c r="G16" s="689"/>
      <c r="H16" s="679"/>
    </row>
    <row r="17" spans="2:8" ht="12.75" customHeight="1">
      <c r="B17" s="22"/>
      <c r="C17" s="729"/>
      <c r="D17" s="730"/>
      <c r="E17" s="731"/>
      <c r="F17" s="40"/>
      <c r="G17" s="689"/>
      <c r="H17" s="679"/>
    </row>
    <row r="18" spans="2:8" ht="12.75" customHeight="1">
      <c r="B18" s="22"/>
      <c r="C18" s="729"/>
      <c r="D18" s="730"/>
      <c r="E18" s="731"/>
      <c r="F18" s="40"/>
      <c r="G18" s="689"/>
      <c r="H18" s="679"/>
    </row>
    <row r="19" spans="2:8" ht="12.75" customHeight="1">
      <c r="B19" s="22"/>
      <c r="C19" s="729"/>
      <c r="D19" s="730"/>
      <c r="E19" s="731"/>
      <c r="F19" s="40"/>
      <c r="G19" s="689"/>
      <c r="H19" s="679"/>
    </row>
    <row r="20" spans="2:8" ht="12.75" customHeight="1">
      <c r="B20" s="22"/>
      <c r="C20" s="729"/>
      <c r="D20" s="730"/>
      <c r="E20" s="731"/>
      <c r="F20" s="40"/>
      <c r="G20" s="689"/>
      <c r="H20" s="679"/>
    </row>
    <row r="21" spans="2:8" ht="12.75" customHeight="1">
      <c r="B21" s="22"/>
      <c r="C21" s="729"/>
      <c r="D21" s="730"/>
      <c r="E21" s="731"/>
      <c r="F21" s="40"/>
      <c r="G21" s="689"/>
      <c r="H21" s="679"/>
    </row>
    <row r="22" spans="2:8" ht="12.75" customHeight="1">
      <c r="B22" s="22"/>
      <c r="C22" s="729"/>
      <c r="D22" s="730"/>
      <c r="E22" s="731"/>
      <c r="F22" s="40"/>
      <c r="G22" s="689"/>
      <c r="H22" s="679"/>
    </row>
    <row r="23" spans="2:8" ht="12.75" customHeight="1">
      <c r="B23" s="22"/>
      <c r="C23" s="729"/>
      <c r="D23" s="730"/>
      <c r="E23" s="731"/>
      <c r="F23" s="40"/>
      <c r="G23" s="689"/>
      <c r="H23" s="679"/>
    </row>
    <row r="24" spans="2:8" ht="12.75" customHeight="1">
      <c r="B24" s="22"/>
      <c r="C24" s="729"/>
      <c r="D24" s="730"/>
      <c r="E24" s="731"/>
      <c r="F24" s="40"/>
      <c r="G24" s="689"/>
      <c r="H24" s="679"/>
    </row>
    <row r="25" spans="2:8" ht="12.75" customHeight="1">
      <c r="B25" s="22"/>
      <c r="C25" s="729"/>
      <c r="D25" s="730"/>
      <c r="E25" s="731"/>
      <c r="F25" s="40"/>
      <c r="G25" s="689"/>
      <c r="H25" s="679"/>
    </row>
    <row r="26" spans="2:8" ht="12.75" customHeight="1">
      <c r="B26" s="22"/>
      <c r="C26" s="729"/>
      <c r="D26" s="730"/>
      <c r="E26" s="731"/>
      <c r="F26" s="40"/>
      <c r="G26" s="689"/>
      <c r="H26" s="679"/>
    </row>
    <row r="27" spans="2:8" ht="12.75" customHeight="1">
      <c r="B27" s="22"/>
      <c r="C27" s="729"/>
      <c r="D27" s="730"/>
      <c r="E27" s="731"/>
      <c r="F27" s="40"/>
      <c r="G27" s="689"/>
      <c r="H27" s="679"/>
    </row>
    <row r="28" spans="2:8" ht="12.75" customHeight="1">
      <c r="B28" s="22"/>
      <c r="C28" s="729"/>
      <c r="D28" s="730"/>
      <c r="E28" s="731"/>
      <c r="F28" s="40"/>
      <c r="G28" s="689"/>
      <c r="H28" s="679"/>
    </row>
    <row r="29" spans="2:8" ht="12.75" customHeight="1">
      <c r="B29" s="22"/>
      <c r="C29" s="729"/>
      <c r="D29" s="730"/>
      <c r="E29" s="731"/>
      <c r="F29" s="40"/>
      <c r="G29" s="689"/>
      <c r="H29" s="679"/>
    </row>
    <row r="30" spans="2:8" ht="12.75" customHeight="1">
      <c r="B30" s="22"/>
      <c r="C30" s="729"/>
      <c r="D30" s="730"/>
      <c r="E30" s="731"/>
      <c r="F30" s="40"/>
      <c r="G30" s="689"/>
      <c r="H30" s="679"/>
    </row>
    <row r="31" spans="2:8" ht="12.75" customHeight="1">
      <c r="B31" s="22"/>
      <c r="C31" s="729"/>
      <c r="D31" s="730"/>
      <c r="E31" s="731"/>
      <c r="F31" s="40"/>
      <c r="G31" s="689"/>
      <c r="H31" s="679"/>
    </row>
    <row r="32" spans="2:8" ht="12.75" customHeight="1">
      <c r="B32" s="22"/>
      <c r="C32" s="729"/>
      <c r="D32" s="730"/>
      <c r="E32" s="731"/>
      <c r="F32" s="40"/>
      <c r="G32" s="689"/>
      <c r="H32" s="679"/>
    </row>
    <row r="33" spans="2:8">
      <c r="B33" s="22"/>
      <c r="C33" s="729"/>
      <c r="D33" s="730"/>
      <c r="E33" s="731"/>
      <c r="F33" s="40"/>
      <c r="G33" s="689"/>
      <c r="H33" s="679"/>
    </row>
    <row r="34" spans="2:8">
      <c r="B34" s="22"/>
      <c r="C34" s="729"/>
      <c r="D34" s="730"/>
      <c r="E34" s="731"/>
      <c r="F34" s="40"/>
      <c r="G34" s="689"/>
      <c r="H34" s="679"/>
    </row>
    <row r="35" spans="2:8">
      <c r="B35" s="22"/>
      <c r="C35" s="729"/>
      <c r="D35" s="730"/>
      <c r="E35" s="731"/>
      <c r="F35" s="40"/>
      <c r="G35" s="689"/>
      <c r="H35" s="679"/>
    </row>
    <row r="36" spans="2:8">
      <c r="B36" s="22"/>
      <c r="C36" s="729"/>
      <c r="D36" s="730"/>
      <c r="E36" s="731"/>
      <c r="F36" s="40"/>
      <c r="G36" s="689"/>
      <c r="H36" s="679"/>
    </row>
    <row r="37" spans="2:8">
      <c r="B37" s="22"/>
      <c r="C37" s="729"/>
      <c r="D37" s="730"/>
      <c r="E37" s="731"/>
      <c r="F37" s="40"/>
      <c r="G37" s="689"/>
      <c r="H37" s="679"/>
    </row>
    <row r="38" spans="2:8">
      <c r="B38" s="22"/>
      <c r="C38" s="729"/>
      <c r="D38" s="730"/>
      <c r="E38" s="731"/>
      <c r="F38" s="40"/>
      <c r="G38" s="689"/>
      <c r="H38" s="679"/>
    </row>
    <row r="39" spans="2:8">
      <c r="B39" s="22"/>
      <c r="C39" s="729"/>
      <c r="D39" s="730"/>
      <c r="E39" s="731"/>
      <c r="F39" s="40"/>
      <c r="G39" s="689"/>
      <c r="H39" s="679"/>
    </row>
    <row r="40" spans="2:8">
      <c r="B40" s="22"/>
      <c r="C40" s="729"/>
      <c r="D40" s="730"/>
      <c r="E40" s="731"/>
      <c r="F40" s="40"/>
      <c r="G40" s="689"/>
      <c r="H40" s="679"/>
    </row>
    <row r="41" spans="2:8" ht="12.75" customHeight="1">
      <c r="B41" s="22"/>
      <c r="C41" s="729"/>
      <c r="D41" s="730"/>
      <c r="E41" s="731"/>
      <c r="F41" s="40"/>
      <c r="G41" s="689"/>
      <c r="H41" s="679"/>
    </row>
    <row r="42" spans="2:8">
      <c r="B42" s="22"/>
      <c r="C42" s="729"/>
      <c r="D42" s="730"/>
      <c r="E42" s="731"/>
      <c r="F42" s="40"/>
      <c r="G42" s="689"/>
      <c r="H42" s="679"/>
    </row>
    <row r="43" spans="2:8">
      <c r="B43" s="22"/>
      <c r="C43" s="729"/>
      <c r="D43" s="730"/>
      <c r="E43" s="731"/>
      <c r="F43" s="40"/>
      <c r="G43" s="689"/>
      <c r="H43" s="679"/>
    </row>
    <row r="44" spans="2:8">
      <c r="B44" s="22"/>
      <c r="C44" s="729"/>
      <c r="D44" s="730"/>
      <c r="E44" s="731"/>
      <c r="F44" s="40"/>
      <c r="G44" s="689"/>
      <c r="H44" s="679"/>
    </row>
    <row r="45" spans="2:8">
      <c r="B45" s="22"/>
      <c r="C45" s="729"/>
      <c r="D45" s="730"/>
      <c r="E45" s="731"/>
      <c r="F45" s="40"/>
      <c r="G45" s="689"/>
      <c r="H45" s="679"/>
    </row>
    <row r="46" spans="2:8">
      <c r="B46" s="22"/>
      <c r="C46" s="729"/>
      <c r="D46" s="730"/>
      <c r="E46" s="731"/>
      <c r="F46" s="40"/>
      <c r="G46" s="689"/>
      <c r="H46" s="679"/>
    </row>
    <row r="47" spans="2:8">
      <c r="B47" s="22"/>
      <c r="C47" s="729"/>
      <c r="D47" s="730"/>
      <c r="E47" s="731"/>
      <c r="F47" s="40"/>
      <c r="G47" s="689"/>
      <c r="H47" s="679"/>
    </row>
    <row r="48" spans="2:8">
      <c r="B48" s="22"/>
      <c r="C48" s="729"/>
      <c r="D48" s="730"/>
      <c r="E48" s="731"/>
      <c r="F48" s="40"/>
      <c r="G48" s="689"/>
      <c r="H48" s="679"/>
    </row>
    <row r="49" spans="2:8">
      <c r="B49" s="22"/>
      <c r="C49" s="729"/>
      <c r="D49" s="730"/>
      <c r="E49" s="731"/>
      <c r="F49" s="40"/>
      <c r="G49" s="689"/>
      <c r="H49" s="679"/>
    </row>
    <row r="50" spans="2:8">
      <c r="B50" s="22"/>
      <c r="C50" s="729"/>
      <c r="D50" s="730"/>
      <c r="E50" s="731"/>
      <c r="F50" s="40"/>
      <c r="G50" s="689"/>
      <c r="H50" s="679"/>
    </row>
    <row r="51" spans="2:8">
      <c r="B51" s="22"/>
      <c r="C51" s="729"/>
      <c r="D51" s="730"/>
      <c r="E51" s="731"/>
      <c r="F51" s="40"/>
      <c r="G51" s="689"/>
      <c r="H51" s="679"/>
    </row>
    <row r="52" spans="2:8">
      <c r="B52" s="22"/>
      <c r="C52" s="729"/>
      <c r="D52" s="730"/>
      <c r="E52" s="731"/>
      <c r="F52" s="40"/>
      <c r="G52" s="689"/>
      <c r="H52" s="679"/>
    </row>
    <row r="53" spans="2:8">
      <c r="B53" s="22"/>
      <c r="C53" s="729"/>
      <c r="D53" s="730"/>
      <c r="E53" s="731"/>
      <c r="F53" s="40"/>
      <c r="G53" s="689"/>
      <c r="H53" s="679"/>
    </row>
    <row r="54" spans="2:8">
      <c r="B54" s="22"/>
      <c r="C54" s="729"/>
      <c r="D54" s="730"/>
      <c r="E54" s="731"/>
      <c r="F54" s="40"/>
      <c r="G54" s="689"/>
      <c r="H54" s="679"/>
    </row>
    <row r="55" spans="2:8">
      <c r="B55" s="22"/>
      <c r="C55" s="729"/>
      <c r="D55" s="730"/>
      <c r="E55" s="731"/>
      <c r="F55" s="40"/>
      <c r="G55" s="689"/>
      <c r="H55" s="679"/>
    </row>
    <row r="56" spans="2:8">
      <c r="B56" s="22"/>
      <c r="C56" s="729"/>
      <c r="D56" s="730"/>
      <c r="E56" s="731"/>
      <c r="F56" s="40"/>
      <c r="G56" s="689"/>
      <c r="H56" s="679"/>
    </row>
    <row r="57" spans="2:8">
      <c r="B57" s="22"/>
      <c r="C57" s="729"/>
      <c r="D57" s="730"/>
      <c r="E57" s="731"/>
      <c r="F57" s="40"/>
      <c r="G57" s="689"/>
      <c r="H57" s="679"/>
    </row>
    <row r="58" spans="2:8">
      <c r="B58" s="22"/>
      <c r="C58" s="729"/>
      <c r="D58" s="730"/>
      <c r="E58" s="731"/>
      <c r="F58" s="40"/>
      <c r="G58" s="689"/>
      <c r="H58" s="679"/>
    </row>
    <row r="59" spans="2:8">
      <c r="B59" s="22"/>
      <c r="C59" s="729"/>
      <c r="D59" s="730"/>
      <c r="E59" s="731"/>
      <c r="F59" s="40"/>
      <c r="G59" s="689"/>
      <c r="H59" s="679"/>
    </row>
    <row r="60" spans="2:8">
      <c r="B60" s="21"/>
      <c r="C60" s="729"/>
      <c r="D60" s="730"/>
      <c r="E60" s="731"/>
      <c r="F60" s="40"/>
      <c r="G60" s="689"/>
      <c r="H60" s="679"/>
    </row>
    <row r="61" spans="2:8">
      <c r="B61" s="22"/>
      <c r="C61" s="729"/>
      <c r="D61" s="730"/>
      <c r="E61" s="731"/>
      <c r="F61" s="40"/>
      <c r="G61" s="689"/>
      <c r="H61" s="679"/>
    </row>
    <row r="62" spans="2:8">
      <c r="B62" s="21"/>
      <c r="C62" s="729"/>
      <c r="D62" s="730"/>
      <c r="E62" s="731"/>
      <c r="F62" s="40"/>
      <c r="G62" s="689"/>
      <c r="H62" s="679"/>
    </row>
    <row r="63" spans="2:8">
      <c r="B63" s="22"/>
      <c r="C63" s="729"/>
      <c r="D63" s="730"/>
      <c r="E63" s="731"/>
      <c r="F63" s="40"/>
      <c r="G63" s="689"/>
      <c r="H63" s="679"/>
    </row>
    <row r="64" spans="2:8">
      <c r="B64" s="22"/>
      <c r="C64" s="729"/>
      <c r="D64" s="730"/>
      <c r="E64" s="731"/>
      <c r="F64" s="40"/>
      <c r="G64" s="689"/>
      <c r="H64" s="679"/>
    </row>
    <row r="65" spans="2:9">
      <c r="B65" s="22"/>
      <c r="C65" s="729"/>
      <c r="D65" s="730"/>
      <c r="E65" s="731"/>
      <c r="F65" s="40"/>
      <c r="G65" s="689"/>
      <c r="H65" s="679"/>
    </row>
    <row r="66" spans="2:9">
      <c r="B66" s="22"/>
      <c r="C66" s="729"/>
      <c r="D66" s="730"/>
      <c r="E66" s="731"/>
      <c r="F66" s="40"/>
      <c r="G66" s="689"/>
      <c r="H66" s="679"/>
    </row>
    <row r="67" spans="2:9">
      <c r="B67" s="22"/>
      <c r="C67" s="729"/>
      <c r="D67" s="730"/>
      <c r="E67" s="731"/>
      <c r="F67" s="40"/>
      <c r="G67" s="689"/>
      <c r="H67" s="679"/>
    </row>
    <row r="68" spans="2:9">
      <c r="B68" s="83"/>
      <c r="C68" s="754"/>
      <c r="D68" s="755"/>
      <c r="E68" s="756"/>
      <c r="F68" s="155"/>
      <c r="G68" s="690"/>
      <c r="H68" s="680"/>
    </row>
    <row r="69" spans="2:9" s="28" customFormat="1" ht="19.5" customHeight="1">
      <c r="B69" s="726" t="str">
        <f>_xlfn.CONCAT("TOTAL SCHEDULE"," ",B9," : ",C9)</f>
        <v xml:space="preserve">TOTAL SCHEDULE F :  SMALL CONTRACTOR DEVELOPMENT </v>
      </c>
      <c r="C69" s="727"/>
      <c r="D69" s="727"/>
      <c r="E69" s="727"/>
      <c r="F69" s="727"/>
      <c r="G69" s="752">
        <f>SUM(G9:H68)</f>
        <v>0</v>
      </c>
      <c r="H69" s="753"/>
      <c r="I69" s="34"/>
    </row>
    <row r="1048492" spans="3:5">
      <c r="C1048492" s="729"/>
      <c r="D1048492" s="729"/>
      <c r="E1048492" s="729"/>
    </row>
  </sheetData>
  <mergeCells count="129">
    <mergeCell ref="C9:E9"/>
    <mergeCell ref="G9:H9"/>
    <mergeCell ref="C10:E10"/>
    <mergeCell ref="G10:H10"/>
    <mergeCell ref="C11:E11"/>
    <mergeCell ref="G11:H11"/>
    <mergeCell ref="F1:H1"/>
    <mergeCell ref="B4:G6"/>
    <mergeCell ref="H4:H6"/>
    <mergeCell ref="B7:H7"/>
    <mergeCell ref="C8:E8"/>
    <mergeCell ref="G8:H8"/>
    <mergeCell ref="C15:E15"/>
    <mergeCell ref="G15:H15"/>
    <mergeCell ref="C16:E16"/>
    <mergeCell ref="G16:H16"/>
    <mergeCell ref="C17:E17"/>
    <mergeCell ref="G17:H17"/>
    <mergeCell ref="C12:E12"/>
    <mergeCell ref="G12:H12"/>
    <mergeCell ref="C13:E13"/>
    <mergeCell ref="G13:H13"/>
    <mergeCell ref="C14:E14"/>
    <mergeCell ref="G14:H14"/>
    <mergeCell ref="C21:E21"/>
    <mergeCell ref="G21:H21"/>
    <mergeCell ref="C22:E22"/>
    <mergeCell ref="G22:H22"/>
    <mergeCell ref="C23:E23"/>
    <mergeCell ref="G23:H23"/>
    <mergeCell ref="C18:E18"/>
    <mergeCell ref="G18:H18"/>
    <mergeCell ref="C19:E19"/>
    <mergeCell ref="G19:H19"/>
    <mergeCell ref="C20:E20"/>
    <mergeCell ref="G20:H20"/>
    <mergeCell ref="C27:E27"/>
    <mergeCell ref="G27:H27"/>
    <mergeCell ref="C28:E28"/>
    <mergeCell ref="G28:H28"/>
    <mergeCell ref="C29:E29"/>
    <mergeCell ref="G29:H29"/>
    <mergeCell ref="C24:E24"/>
    <mergeCell ref="G24:H24"/>
    <mergeCell ref="C25:E25"/>
    <mergeCell ref="G25:H25"/>
    <mergeCell ref="C26:E26"/>
    <mergeCell ref="G26:H26"/>
    <mergeCell ref="C33:E33"/>
    <mergeCell ref="G33:H33"/>
    <mergeCell ref="C34:E34"/>
    <mergeCell ref="G34:H34"/>
    <mergeCell ref="C35:E35"/>
    <mergeCell ref="G35:H35"/>
    <mergeCell ref="C30:E30"/>
    <mergeCell ref="G30:H30"/>
    <mergeCell ref="C31:E31"/>
    <mergeCell ref="G31:H31"/>
    <mergeCell ref="C32:E32"/>
    <mergeCell ref="G32:H32"/>
    <mergeCell ref="C39:E39"/>
    <mergeCell ref="G39:H39"/>
    <mergeCell ref="C40:E40"/>
    <mergeCell ref="G40:H40"/>
    <mergeCell ref="C41:E41"/>
    <mergeCell ref="G41:H41"/>
    <mergeCell ref="C36:E36"/>
    <mergeCell ref="G36:H36"/>
    <mergeCell ref="C37:E37"/>
    <mergeCell ref="G37:H37"/>
    <mergeCell ref="C38:E38"/>
    <mergeCell ref="G38:H38"/>
    <mergeCell ref="C45:E45"/>
    <mergeCell ref="G45:H45"/>
    <mergeCell ref="C46:E46"/>
    <mergeCell ref="G46:H46"/>
    <mergeCell ref="C47:E47"/>
    <mergeCell ref="G47:H47"/>
    <mergeCell ref="C42:E42"/>
    <mergeCell ref="G42:H42"/>
    <mergeCell ref="C43:E43"/>
    <mergeCell ref="G43:H43"/>
    <mergeCell ref="C44:E44"/>
    <mergeCell ref="G44:H44"/>
    <mergeCell ref="C51:E51"/>
    <mergeCell ref="G51:H51"/>
    <mergeCell ref="C52:E52"/>
    <mergeCell ref="G52:H52"/>
    <mergeCell ref="C53:E53"/>
    <mergeCell ref="G53:H53"/>
    <mergeCell ref="C48:E48"/>
    <mergeCell ref="G48:H48"/>
    <mergeCell ref="C49:E49"/>
    <mergeCell ref="G49:H49"/>
    <mergeCell ref="C50:E50"/>
    <mergeCell ref="G50:H50"/>
    <mergeCell ref="C57:E57"/>
    <mergeCell ref="G57:H57"/>
    <mergeCell ref="C58:E58"/>
    <mergeCell ref="G58:H58"/>
    <mergeCell ref="C59:E59"/>
    <mergeCell ref="G59:H59"/>
    <mergeCell ref="C54:E54"/>
    <mergeCell ref="G54:H54"/>
    <mergeCell ref="C55:E55"/>
    <mergeCell ref="G55:H55"/>
    <mergeCell ref="C56:E56"/>
    <mergeCell ref="G56:H56"/>
    <mergeCell ref="C63:E63"/>
    <mergeCell ref="G63:H63"/>
    <mergeCell ref="C64:E64"/>
    <mergeCell ref="G64:H64"/>
    <mergeCell ref="C65:E65"/>
    <mergeCell ref="G65:H65"/>
    <mergeCell ref="C60:E60"/>
    <mergeCell ref="G60:H60"/>
    <mergeCell ref="C61:E61"/>
    <mergeCell ref="G61:H61"/>
    <mergeCell ref="C62:E62"/>
    <mergeCell ref="G62:H62"/>
    <mergeCell ref="C1048492:E1048492"/>
    <mergeCell ref="B69:F69"/>
    <mergeCell ref="G69:H69"/>
    <mergeCell ref="C66:E66"/>
    <mergeCell ref="G66:H66"/>
    <mergeCell ref="C67:E67"/>
    <mergeCell ref="G67:H67"/>
    <mergeCell ref="C68:E68"/>
    <mergeCell ref="G68:H6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A944-12BE-42E4-A66D-6F12F9343806}">
  <dimension ref="B1:O28"/>
  <sheetViews>
    <sheetView view="pageBreakPreview" zoomScaleNormal="100" zoomScaleSheetLayoutView="100" zoomScalePageLayoutView="150" workbookViewId="0">
      <selection activeCell="F65" sqref="F65"/>
    </sheetView>
  </sheetViews>
  <sheetFormatPr defaultColWidth="8.85546875" defaultRowHeight="12.75"/>
  <cols>
    <col min="1" max="1" width="0.85546875" style="53" customWidth="1"/>
    <col min="2" max="2" width="11.7109375" style="56" customWidth="1"/>
    <col min="3" max="3" width="45.5703125" style="54" customWidth="1"/>
    <col min="4" max="4" width="13.7109375" style="54" customWidth="1"/>
    <col min="5" max="5" width="5.7109375" style="146" customWidth="1"/>
    <col min="6" max="6" width="12.140625" style="53" bestFit="1" customWidth="1"/>
    <col min="7" max="7" width="4.42578125" style="53" customWidth="1"/>
    <col min="8" max="8" width="27.5703125" style="147" customWidth="1"/>
    <col min="9" max="9" width="0.85546875" style="53" customWidth="1"/>
    <col min="10" max="10" width="8.85546875" style="53"/>
    <col min="11" max="11" width="22.7109375" style="53" customWidth="1"/>
    <col min="12" max="12" width="21.42578125" style="53" customWidth="1"/>
    <col min="13" max="13" width="9.42578125" style="53" customWidth="1"/>
    <col min="14" max="14" width="35.140625" style="53" customWidth="1"/>
    <col min="15" max="16384" width="8.85546875" style="53"/>
  </cols>
  <sheetData>
    <row r="1" spans="2:15">
      <c r="B1" s="2" t="str">
        <f>Client1</f>
        <v>Province of KwaZulu-Natal</v>
      </c>
      <c r="D1" s="4"/>
      <c r="E1" s="4"/>
      <c r="F1" s="672" t="str">
        <f>"Contract No. "&amp;ContractNo</f>
        <v>Contract No. ZNB02213/0000/00/HOD/INF/23/T</v>
      </c>
      <c r="G1" s="672"/>
      <c r="H1" s="672"/>
    </row>
    <row r="2" spans="2:15" s="1" customFormat="1" ht="18" customHeight="1">
      <c r="B2" s="98" t="str">
        <f>Client2</f>
        <v>Department of Transport</v>
      </c>
      <c r="C2" s="54"/>
      <c r="D2" s="4"/>
      <c r="E2" s="4"/>
      <c r="F2" s="4"/>
      <c r="H2" s="5"/>
      <c r="L2" s="4"/>
    </row>
    <row r="3" spans="2:15" s="1" customFormat="1" ht="16.5" customHeight="1">
      <c r="B3" s="79"/>
      <c r="C3" s="100"/>
      <c r="D3" s="80"/>
      <c r="E3" s="80"/>
      <c r="F3" s="80"/>
      <c r="G3" s="81"/>
      <c r="H3" s="99"/>
      <c r="J3" s="5"/>
      <c r="K3" s="5"/>
      <c r="L3" s="4"/>
    </row>
    <row r="4" spans="2:15" s="1" customFormat="1" ht="7.5" customHeight="1">
      <c r="B4" s="663" t="str">
        <f>ContractDescription</f>
        <v>THE CONSTRUCTION OF MKUZE RIVER BRIDGE NO.3801 AT KM 27+440 ON MAIN ROAD P52-3 IN ZULULAND UNDER EMPANGENI REGION.</v>
      </c>
      <c r="C4" s="664"/>
      <c r="D4" s="664"/>
      <c r="E4" s="664"/>
      <c r="F4" s="664"/>
      <c r="G4" s="664"/>
      <c r="H4" s="759"/>
      <c r="J4" s="5"/>
      <c r="K4" s="5"/>
      <c r="L4" s="4"/>
    </row>
    <row r="5" spans="2:15" ht="12.75" customHeight="1">
      <c r="B5" s="663"/>
      <c r="C5" s="664"/>
      <c r="D5" s="664"/>
      <c r="E5" s="664"/>
      <c r="F5" s="664"/>
      <c r="G5" s="664"/>
      <c r="H5" s="759"/>
    </row>
    <row r="6" spans="2:15" ht="7.5" customHeight="1">
      <c r="B6" s="665"/>
      <c r="C6" s="666"/>
      <c r="D6" s="666"/>
      <c r="E6" s="666"/>
      <c r="F6" s="666"/>
      <c r="G6" s="666"/>
      <c r="H6" s="760"/>
    </row>
    <row r="7" spans="2:15" ht="25.5" customHeight="1">
      <c r="B7" s="739" t="s">
        <v>3665</v>
      </c>
      <c r="C7" s="740"/>
      <c r="D7" s="740"/>
      <c r="E7" s="740"/>
      <c r="F7" s="740"/>
      <c r="G7" s="740"/>
      <c r="H7" s="741"/>
    </row>
    <row r="8" spans="2:15">
      <c r="B8" s="733" t="s">
        <v>3666</v>
      </c>
      <c r="C8" s="734"/>
      <c r="D8" s="734"/>
      <c r="E8" s="735"/>
      <c r="F8" s="11" t="s">
        <v>3559</v>
      </c>
      <c r="G8" s="734" t="s">
        <v>55</v>
      </c>
      <c r="H8" s="735"/>
      <c r="K8" s="600"/>
      <c r="N8" s="600"/>
      <c r="O8" s="147"/>
    </row>
    <row r="9" spans="2:15" ht="13.5" customHeight="1">
      <c r="B9" s="730" t="s">
        <v>3667</v>
      </c>
      <c r="C9" s="730"/>
      <c r="E9" s="148"/>
      <c r="F9" s="40"/>
      <c r="G9" s="587"/>
      <c r="H9" s="585" cm="1">
        <f t="array" ref="H9:I9">'A (BRIDGE)'!G70:H70</f>
        <v>1875000</v>
      </c>
      <c r="I9" s="53">
        <v>0</v>
      </c>
      <c r="N9" s="600"/>
      <c r="O9" s="147"/>
    </row>
    <row r="10" spans="2:15">
      <c r="B10" s="774" t="str">
        <f>D!B13</f>
        <v>TOTAL SCHEDULE D : DAYWORKS</v>
      </c>
      <c r="C10" s="775"/>
      <c r="E10" s="148"/>
      <c r="F10" s="40"/>
      <c r="G10" s="587"/>
      <c r="H10" s="585">
        <f>D!E13</f>
        <v>100000</v>
      </c>
      <c r="K10" s="600"/>
      <c r="O10" s="147"/>
    </row>
    <row r="11" spans="2:15">
      <c r="B11" s="776" t="str">
        <f>E!B69</f>
        <v>TOTAL SCHEDULE E : EXPANDED PUBLIC WORKS PROGRAMME (EPWP)</v>
      </c>
      <c r="C11" s="777"/>
      <c r="E11" s="148"/>
      <c r="F11" s="40"/>
      <c r="G11" s="587"/>
      <c r="H11" s="585">
        <f>E!G9</f>
        <v>11877400</v>
      </c>
      <c r="O11" s="147"/>
    </row>
    <row r="12" spans="2:15">
      <c r="B12" s="729" t="str">
        <f>F!B69</f>
        <v xml:space="preserve">TOTAL SCHEDULE F :  SMALL CONTRACTOR DEVELOPMENT </v>
      </c>
      <c r="C12" s="730"/>
      <c r="D12" s="730"/>
      <c r="E12" s="731"/>
      <c r="F12" s="40"/>
      <c r="G12" s="764">
        <f>F!G69</f>
        <v>0</v>
      </c>
      <c r="H12" s="765"/>
    </row>
    <row r="13" spans="2:15">
      <c r="B13" s="729"/>
      <c r="C13" s="730"/>
      <c r="D13" s="730"/>
      <c r="E13" s="731"/>
      <c r="F13" s="40"/>
      <c r="G13" s="764"/>
      <c r="H13" s="765"/>
    </row>
    <row r="14" spans="2:15" ht="15" customHeight="1">
      <c r="B14" s="729"/>
      <c r="C14" s="730"/>
      <c r="D14" s="730"/>
      <c r="E14" s="731"/>
      <c r="F14" s="40"/>
      <c r="G14" s="689"/>
      <c r="H14" s="679"/>
    </row>
    <row r="15" spans="2:15" s="28" customFormat="1" ht="19.5" customHeight="1">
      <c r="B15" s="726" t="s">
        <v>3668</v>
      </c>
      <c r="C15" s="727"/>
      <c r="D15" s="727"/>
      <c r="E15" s="727"/>
      <c r="F15" s="727"/>
      <c r="G15" s="752">
        <f>SUM(G9:H14)</f>
        <v>13852400</v>
      </c>
      <c r="H15" s="753"/>
      <c r="I15" s="34"/>
      <c r="K15" s="616"/>
      <c r="L15" s="616"/>
      <c r="N15" s="616"/>
    </row>
    <row r="16" spans="2:15" s="28" customFormat="1" ht="29.25" customHeight="1">
      <c r="B16" s="733" t="s">
        <v>3669</v>
      </c>
      <c r="C16" s="762"/>
      <c r="D16" s="609"/>
      <c r="E16" s="609"/>
      <c r="F16" s="609"/>
      <c r="G16" s="610"/>
      <c r="H16" s="611">
        <v>1788000</v>
      </c>
      <c r="I16" s="34"/>
    </row>
    <row r="17" spans="2:12" s="28" customFormat="1" ht="19.5" customHeight="1">
      <c r="B17" s="726" t="s">
        <v>3670</v>
      </c>
      <c r="C17" s="727"/>
      <c r="D17" s="609"/>
      <c r="E17" s="609"/>
      <c r="F17" s="609"/>
      <c r="G17" s="610"/>
      <c r="H17" s="611">
        <f>SUM(G15:H16)</f>
        <v>15640400</v>
      </c>
      <c r="I17" s="34"/>
      <c r="K17" s="218"/>
    </row>
    <row r="18" spans="2:12" s="28" customFormat="1" ht="19.5" customHeight="1">
      <c r="B18" s="772" t="str">
        <f>"ADD CONTINGENCIES ("&amp;TEXT(J18,"0.0%")&amp;" of Subtotal 2)"</f>
        <v>ADD CONTINGENCIES (0.0% of Subtotal 2)</v>
      </c>
      <c r="C18" s="773"/>
      <c r="D18" s="773"/>
      <c r="E18" s="773"/>
      <c r="F18" s="773"/>
      <c r="G18" s="767">
        <f>H17*10%</f>
        <v>1564040</v>
      </c>
      <c r="H18" s="768"/>
      <c r="I18" s="34"/>
      <c r="J18" s="191"/>
      <c r="L18" s="218"/>
    </row>
    <row r="19" spans="2:12" s="28" customFormat="1" ht="19.5" customHeight="1">
      <c r="B19" s="769" t="s">
        <v>3671</v>
      </c>
      <c r="C19" s="770"/>
      <c r="D19" s="614"/>
      <c r="E19" s="614"/>
      <c r="F19" s="614"/>
      <c r="G19" s="612"/>
      <c r="H19" s="613">
        <f>SUM(G17:H18)</f>
        <v>17204440</v>
      </c>
      <c r="I19" s="34"/>
      <c r="J19" s="191"/>
      <c r="K19" s="218"/>
      <c r="L19" s="218"/>
    </row>
    <row r="20" spans="2:12" s="28" customFormat="1" ht="19.5" customHeight="1">
      <c r="B20" s="726" t="s">
        <v>3672</v>
      </c>
      <c r="C20" s="727"/>
      <c r="D20" s="727"/>
      <c r="E20" s="727"/>
      <c r="F20" s="727"/>
      <c r="G20" s="752">
        <f>H19*10%</f>
        <v>1720444</v>
      </c>
      <c r="H20" s="753"/>
      <c r="I20" s="34"/>
      <c r="K20" s="218"/>
    </row>
    <row r="21" spans="2:12" s="28" customFormat="1" ht="19.5" customHeight="1">
      <c r="B21" s="726" t="s">
        <v>3673</v>
      </c>
      <c r="C21" s="727"/>
      <c r="D21" s="727"/>
      <c r="E21" s="727"/>
      <c r="F21" s="727"/>
      <c r="G21" s="752">
        <f>SUM(G19:H20)</f>
        <v>18924884</v>
      </c>
      <c r="H21" s="753"/>
      <c r="I21" s="34"/>
      <c r="L21" s="218"/>
    </row>
    <row r="22" spans="2:12" s="28" customFormat="1" ht="19.5" customHeight="1">
      <c r="B22" s="772" t="s">
        <v>3674</v>
      </c>
      <c r="C22" s="773"/>
      <c r="D22" s="773"/>
      <c r="E22" s="773"/>
      <c r="F22" s="773"/>
      <c r="G22" s="767">
        <f>G21*15%</f>
        <v>2838732.6</v>
      </c>
      <c r="H22" s="768"/>
      <c r="I22" s="34"/>
      <c r="J22" s="191"/>
    </row>
    <row r="23" spans="2:12" s="28" customFormat="1" ht="19.5" customHeight="1">
      <c r="B23" s="726" t="s">
        <v>3675</v>
      </c>
      <c r="C23" s="727"/>
      <c r="D23" s="727"/>
      <c r="E23" s="727"/>
      <c r="F23" s="727"/>
      <c r="G23" s="752">
        <f>SUM(G21:H22)</f>
        <v>21763616.600000001</v>
      </c>
      <c r="H23" s="753"/>
      <c r="I23" s="34"/>
      <c r="K23" s="616"/>
    </row>
    <row r="24" spans="2:12">
      <c r="K24" s="652"/>
    </row>
    <row r="25" spans="2:12" ht="69.95" customHeight="1">
      <c r="B25" s="697" t="s">
        <v>3676</v>
      </c>
      <c r="C25" s="697"/>
      <c r="D25" s="697"/>
      <c r="E25" s="697"/>
      <c r="F25" s="697"/>
      <c r="G25" s="697"/>
      <c r="H25" s="697"/>
    </row>
    <row r="26" spans="2:12">
      <c r="B26" s="162"/>
      <c r="C26" s="162"/>
      <c r="D26" s="162"/>
      <c r="E26" s="162"/>
      <c r="F26" s="162"/>
      <c r="G26" s="162"/>
      <c r="H26" s="162"/>
    </row>
    <row r="27" spans="2:12">
      <c r="B27" s="771" t="s">
        <v>3677</v>
      </c>
      <c r="C27" s="771"/>
      <c r="D27" s="771"/>
      <c r="E27" s="771"/>
      <c r="F27" s="771"/>
      <c r="G27" s="771"/>
      <c r="H27" s="771"/>
    </row>
    <row r="28" spans="2:12" ht="39.950000000000003" customHeight="1">
      <c r="B28" s="766" t="s">
        <v>3678</v>
      </c>
      <c r="C28" s="766"/>
      <c r="D28" s="766"/>
      <c r="E28" s="766"/>
      <c r="F28" s="766"/>
      <c r="G28" s="766"/>
      <c r="H28" s="766"/>
    </row>
  </sheetData>
  <mergeCells count="33">
    <mergeCell ref="B13:E13"/>
    <mergeCell ref="B16:C16"/>
    <mergeCell ref="B18:F18"/>
    <mergeCell ref="B22:F22"/>
    <mergeCell ref="F1:H1"/>
    <mergeCell ref="B4:G6"/>
    <mergeCell ref="H4:H6"/>
    <mergeCell ref="B15:F15"/>
    <mergeCell ref="G15:H15"/>
    <mergeCell ref="B7:H7"/>
    <mergeCell ref="B8:E8"/>
    <mergeCell ref="G8:H8"/>
    <mergeCell ref="B9:C9"/>
    <mergeCell ref="B10:C10"/>
    <mergeCell ref="B11:C11"/>
    <mergeCell ref="B12:E12"/>
    <mergeCell ref="G12:H12"/>
    <mergeCell ref="B17:C17"/>
    <mergeCell ref="G13:H13"/>
    <mergeCell ref="B14:E14"/>
    <mergeCell ref="G14:H14"/>
    <mergeCell ref="B28:H28"/>
    <mergeCell ref="G18:H18"/>
    <mergeCell ref="B19:C19"/>
    <mergeCell ref="B20:F20"/>
    <mergeCell ref="G20:H20"/>
    <mergeCell ref="B21:F21"/>
    <mergeCell ref="G21:H21"/>
    <mergeCell ref="G22:H22"/>
    <mergeCell ref="B23:F23"/>
    <mergeCell ref="G23:H23"/>
    <mergeCell ref="B25:H25"/>
    <mergeCell ref="B27:H27"/>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I123"/>
  <sheetViews>
    <sheetView view="pageBreakPreview" topLeftCell="A42" zoomScale="87" zoomScaleNormal="125" zoomScaleSheetLayoutView="87" zoomScalePageLayoutView="125" workbookViewId="0">
      <selection activeCell="B12" sqref="B12:C13"/>
    </sheetView>
  </sheetViews>
  <sheetFormatPr defaultColWidth="6.85546875" defaultRowHeight="12.75"/>
  <cols>
    <col min="1" max="1" width="0.85546875" style="1" customWidth="1"/>
    <col min="2" max="2" width="11.7109375" style="35" customWidth="1"/>
    <col min="3" max="3" width="45.7109375" style="3" customWidth="1"/>
    <col min="4" max="4" width="9.28515625" style="3" customWidth="1"/>
    <col min="5" max="5" width="13.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c r="B1" s="2" t="str">
        <f>Client1</f>
        <v>Province of KwaZulu-Natal</v>
      </c>
      <c r="F1" s="672" t="str">
        <f>"Contract No. "&amp;ContractNo</f>
        <v>Contract No. ZNB02213/0000/00/HOD/INF/23/T</v>
      </c>
      <c r="G1" s="672"/>
      <c r="H1" s="672"/>
    </row>
    <row r="2" spans="2:9">
      <c r="B2" s="98" t="str">
        <f>Client2</f>
        <v>Department of Transport</v>
      </c>
    </row>
    <row r="3" spans="2:9">
      <c r="B3" s="79"/>
      <c r="C3" s="79"/>
      <c r="D3" s="79"/>
      <c r="E3" s="80"/>
      <c r="F3" s="80"/>
      <c r="G3" s="81"/>
      <c r="H3" s="99"/>
    </row>
    <row r="4" spans="2:9">
      <c r="B4" s="670" t="s">
        <v>3679</v>
      </c>
      <c r="C4" s="671"/>
      <c r="D4" s="671"/>
      <c r="E4" s="671"/>
      <c r="F4" s="671"/>
      <c r="G4" s="671"/>
      <c r="H4" s="748" t="str">
        <f>"CHAPTER "&amp;B10</f>
        <v>CHAPTER G</v>
      </c>
      <c r="I4" s="6"/>
    </row>
    <row r="5" spans="2:9" ht="7.5" customHeight="1">
      <c r="B5" s="663" t="str">
        <f>ContractDescription</f>
        <v>THE CONSTRUCTION OF MKUZE RIVER BRIDGE NO.3801 AT KM 27+440 ON MAIN ROAD P52-3 IN ZULULAND UNDER EMPANGENI REGION.</v>
      </c>
      <c r="C5" s="664"/>
      <c r="D5" s="664"/>
      <c r="E5" s="664"/>
      <c r="F5" s="664"/>
      <c r="G5" s="664"/>
      <c r="H5" s="717"/>
      <c r="I5" s="8"/>
    </row>
    <row r="6" spans="2:9" ht="12.75" customHeight="1">
      <c r="B6" s="663"/>
      <c r="C6" s="664"/>
      <c r="D6" s="664"/>
      <c r="E6" s="664"/>
      <c r="F6" s="664"/>
      <c r="G6" s="664"/>
      <c r="H6" s="717"/>
      <c r="I6" s="8"/>
    </row>
    <row r="7" spans="2:9" ht="7.5" customHeight="1">
      <c r="B7" s="665"/>
      <c r="C7" s="666"/>
      <c r="D7" s="666"/>
      <c r="E7" s="666"/>
      <c r="F7" s="666"/>
      <c r="G7" s="666"/>
      <c r="H7" s="749"/>
      <c r="I7" s="8"/>
    </row>
    <row r="8" spans="2:9" s="9" customFormat="1" ht="24.95" customHeight="1">
      <c r="B8" s="10" t="s">
        <v>49</v>
      </c>
      <c r="C8" s="11" t="s">
        <v>50</v>
      </c>
      <c r="D8" s="11" t="s">
        <v>52</v>
      </c>
      <c r="E8" s="11" t="s">
        <v>51</v>
      </c>
      <c r="F8" s="11" t="s">
        <v>53</v>
      </c>
      <c r="G8" s="11" t="s">
        <v>54</v>
      </c>
      <c r="H8" s="11" t="s">
        <v>55</v>
      </c>
      <c r="I8" s="12"/>
    </row>
    <row r="9" spans="2:9">
      <c r="B9" s="13"/>
      <c r="C9" s="14"/>
      <c r="D9" s="14"/>
      <c r="E9" s="15"/>
      <c r="F9" s="15"/>
      <c r="G9" s="16"/>
      <c r="H9" s="17" t="str">
        <f t="shared" ref="H9:H11" si="0">IF(E9="","",F9*G9)</f>
        <v/>
      </c>
      <c r="I9" s="18"/>
    </row>
    <row r="10" spans="2:9" ht="25.5">
      <c r="B10" s="74" t="s">
        <v>17</v>
      </c>
      <c r="C10" s="629" t="s">
        <v>3680</v>
      </c>
      <c r="D10" s="20"/>
      <c r="E10" s="22"/>
      <c r="F10" s="22"/>
      <c r="G10" s="40"/>
      <c r="H10" s="17" t="str">
        <f t="shared" si="0"/>
        <v/>
      </c>
      <c r="I10" s="41"/>
    </row>
    <row r="11" spans="2:9">
      <c r="B11" s="50"/>
      <c r="C11" s="161"/>
      <c r="D11" s="14"/>
      <c r="E11" s="22"/>
      <c r="F11" s="22"/>
      <c r="G11" s="40"/>
      <c r="H11" s="17" t="str">
        <f t="shared" si="0"/>
        <v/>
      </c>
      <c r="I11" s="41"/>
    </row>
    <row r="12" spans="2:9">
      <c r="B12" s="50" t="s">
        <v>3681</v>
      </c>
      <c r="C12" s="36" t="s">
        <v>3682</v>
      </c>
      <c r="D12" s="14"/>
      <c r="E12" s="22"/>
      <c r="F12" s="16"/>
      <c r="G12" s="68"/>
      <c r="H12" s="620"/>
      <c r="I12" s="41"/>
    </row>
    <row r="13" spans="2:9">
      <c r="B13" s="74"/>
      <c r="C13" s="36" t="s">
        <v>3683</v>
      </c>
      <c r="D13" s="14"/>
      <c r="E13" s="22"/>
      <c r="F13" s="16"/>
      <c r="G13" s="16"/>
      <c r="H13" s="620"/>
      <c r="I13" s="41"/>
    </row>
    <row r="14" spans="2:9">
      <c r="B14" s="50"/>
      <c r="C14" s="36"/>
      <c r="D14" s="66"/>
      <c r="E14" s="22"/>
      <c r="F14" s="617"/>
      <c r="G14" s="68"/>
      <c r="H14" s="620"/>
      <c r="I14" s="42"/>
    </row>
    <row r="15" spans="2:9">
      <c r="B15" s="74"/>
      <c r="C15" s="36" t="s">
        <v>3684</v>
      </c>
      <c r="D15" s="66"/>
      <c r="E15" s="22" t="s">
        <v>109</v>
      </c>
      <c r="F15" s="617">
        <v>1</v>
      </c>
      <c r="G15" s="68"/>
      <c r="H15" s="620">
        <f t="shared" ref="H15" si="1">G15*F15</f>
        <v>0</v>
      </c>
      <c r="I15" s="42"/>
    </row>
    <row r="16" spans="2:9">
      <c r="B16" s="74"/>
      <c r="C16" s="36"/>
      <c r="D16" s="66"/>
      <c r="E16" s="22"/>
      <c r="F16" s="617"/>
      <c r="G16" s="68"/>
      <c r="H16" s="620"/>
      <c r="I16" s="42"/>
    </row>
    <row r="17" spans="2:9">
      <c r="B17" s="50"/>
      <c r="C17" s="36" t="s">
        <v>3685</v>
      </c>
      <c r="D17" s="66"/>
      <c r="E17" s="22" t="s">
        <v>109</v>
      </c>
      <c r="F17" s="617">
        <v>1</v>
      </c>
      <c r="G17" s="220"/>
      <c r="H17" s="620">
        <f t="shared" ref="H17" si="2">G17*F17</f>
        <v>0</v>
      </c>
      <c r="I17" s="41"/>
    </row>
    <row r="18" spans="2:9">
      <c r="B18" s="50"/>
      <c r="D18" s="66"/>
      <c r="E18" s="22"/>
      <c r="F18" s="617"/>
      <c r="G18" s="66"/>
      <c r="H18" s="620"/>
    </row>
    <row r="19" spans="2:9">
      <c r="B19" s="50"/>
      <c r="C19" s="36" t="s">
        <v>3686</v>
      </c>
      <c r="D19" s="66"/>
      <c r="E19" s="22"/>
      <c r="F19" s="617"/>
      <c r="G19" s="66"/>
      <c r="H19" s="620"/>
    </row>
    <row r="20" spans="2:9">
      <c r="B20" s="50"/>
      <c r="C20" s="36" t="s">
        <v>3687</v>
      </c>
      <c r="D20" s="66"/>
      <c r="E20" s="22"/>
      <c r="F20" s="617"/>
      <c r="G20" s="68"/>
      <c r="H20" s="620"/>
    </row>
    <row r="21" spans="2:9">
      <c r="B21" s="50"/>
      <c r="C21" s="36"/>
      <c r="D21" s="66"/>
      <c r="E21" s="22"/>
      <c r="F21" s="617"/>
      <c r="G21" s="68"/>
      <c r="H21" s="620"/>
    </row>
    <row r="22" spans="2:9">
      <c r="B22" s="50"/>
      <c r="C22" s="36" t="s">
        <v>3684</v>
      </c>
      <c r="D22" s="66"/>
      <c r="E22" s="22" t="s">
        <v>109</v>
      </c>
      <c r="F22" s="617">
        <v>1</v>
      </c>
      <c r="G22" s="68"/>
      <c r="H22" s="620">
        <f t="shared" ref="H22" si="3">G22*F22</f>
        <v>0</v>
      </c>
    </row>
    <row r="23" spans="2:9">
      <c r="B23" s="50"/>
      <c r="C23" s="36"/>
      <c r="D23" s="66"/>
      <c r="E23" s="22"/>
      <c r="F23" s="617"/>
      <c r="G23" s="68"/>
      <c r="H23" s="620"/>
    </row>
    <row r="24" spans="2:9">
      <c r="B24" s="50"/>
      <c r="C24" s="36" t="s">
        <v>3688</v>
      </c>
      <c r="D24" s="66"/>
      <c r="E24" s="22" t="s">
        <v>109</v>
      </c>
      <c r="F24" s="617">
        <v>1</v>
      </c>
      <c r="G24" s="68"/>
      <c r="H24" s="620">
        <f t="shared" ref="H24" si="4">G24*F24</f>
        <v>0</v>
      </c>
    </row>
    <row r="25" spans="2:9">
      <c r="B25" s="50"/>
      <c r="C25" s="36"/>
      <c r="D25" s="66"/>
      <c r="E25" s="22"/>
      <c r="F25" s="617"/>
      <c r="G25" s="66"/>
      <c r="H25" s="620"/>
    </row>
    <row r="26" spans="2:9">
      <c r="B26" s="50"/>
      <c r="C26" s="36" t="s">
        <v>3689</v>
      </c>
      <c r="D26" s="66"/>
      <c r="E26" s="22" t="s">
        <v>109</v>
      </c>
      <c r="F26" s="617">
        <v>1</v>
      </c>
      <c r="G26" s="220"/>
      <c r="H26" s="620">
        <f t="shared" ref="H26" si="5">G26*F26</f>
        <v>0</v>
      </c>
    </row>
    <row r="27" spans="2:9">
      <c r="B27" s="50"/>
      <c r="C27" s="36"/>
      <c r="D27" s="66"/>
      <c r="E27" s="22"/>
      <c r="F27" s="617"/>
      <c r="G27" s="66"/>
      <c r="H27" s="620"/>
    </row>
    <row r="28" spans="2:9" ht="25.5">
      <c r="B28" s="50"/>
      <c r="C28" s="14" t="s">
        <v>3690</v>
      </c>
      <c r="D28" s="14"/>
      <c r="E28" s="22"/>
      <c r="F28" s="22"/>
      <c r="G28" s="38"/>
      <c r="H28" s="17"/>
      <c r="I28" s="41"/>
    </row>
    <row r="29" spans="2:9">
      <c r="B29" s="50"/>
      <c r="C29" s="54"/>
      <c r="D29" s="14"/>
      <c r="E29" s="22"/>
      <c r="F29" s="22"/>
      <c r="G29" s="38"/>
      <c r="H29" s="17"/>
      <c r="I29" s="41"/>
    </row>
    <row r="30" spans="2:9">
      <c r="B30" s="50"/>
      <c r="C30" s="102" t="s">
        <v>3691</v>
      </c>
      <c r="D30" s="14"/>
      <c r="E30" s="22" t="s">
        <v>3692</v>
      </c>
      <c r="F30" s="22">
        <v>306</v>
      </c>
      <c r="G30" s="38"/>
      <c r="H30" s="17">
        <f>G30*F30</f>
        <v>0</v>
      </c>
      <c r="I30" s="41"/>
    </row>
    <row r="31" spans="2:9">
      <c r="B31" s="50"/>
      <c r="C31" s="102"/>
      <c r="D31" s="14"/>
      <c r="E31" s="22"/>
      <c r="F31" s="22"/>
      <c r="G31" s="38"/>
      <c r="H31" s="17"/>
      <c r="I31" s="41"/>
    </row>
    <row r="32" spans="2:9">
      <c r="B32" s="50"/>
      <c r="C32" s="102"/>
      <c r="D32" s="14"/>
      <c r="E32" s="22"/>
      <c r="F32" s="22"/>
      <c r="G32" s="38"/>
      <c r="H32" s="17"/>
      <c r="I32" s="41"/>
    </row>
    <row r="33" spans="2:9">
      <c r="B33" s="50"/>
      <c r="C33" s="102"/>
      <c r="D33" s="14"/>
      <c r="E33" s="22"/>
      <c r="F33" s="22"/>
      <c r="G33" s="38"/>
      <c r="H33" s="17"/>
      <c r="I33" s="41"/>
    </row>
    <row r="34" spans="2:9">
      <c r="B34" s="50"/>
      <c r="C34" s="102"/>
      <c r="D34" s="14"/>
      <c r="E34" s="22"/>
      <c r="F34" s="22"/>
      <c r="G34" s="38"/>
      <c r="H34" s="17"/>
      <c r="I34" s="41"/>
    </row>
    <row r="35" spans="2:9">
      <c r="B35" s="50"/>
      <c r="C35" s="102"/>
      <c r="D35" s="14"/>
      <c r="E35" s="22"/>
      <c r="F35" s="22"/>
      <c r="G35" s="38"/>
      <c r="H35" s="17"/>
      <c r="I35" s="41"/>
    </row>
    <row r="36" spans="2:9">
      <c r="B36" s="50"/>
      <c r="C36" s="102"/>
      <c r="D36" s="14"/>
      <c r="E36" s="22"/>
      <c r="F36" s="22"/>
      <c r="G36" s="38"/>
      <c r="H36" s="17"/>
      <c r="I36" s="41"/>
    </row>
    <row r="37" spans="2:9">
      <c r="B37" s="50"/>
      <c r="C37" s="102"/>
      <c r="D37" s="14"/>
      <c r="E37" s="22"/>
      <c r="F37" s="22"/>
      <c r="G37" s="38"/>
      <c r="H37" s="17"/>
      <c r="I37" s="41"/>
    </row>
    <row r="38" spans="2:9">
      <c r="B38" s="50"/>
      <c r="C38" s="102"/>
      <c r="D38" s="14"/>
      <c r="E38" s="22"/>
      <c r="F38" s="22"/>
      <c r="G38" s="38"/>
      <c r="H38" s="17"/>
      <c r="I38" s="41"/>
    </row>
    <row r="39" spans="2:9">
      <c r="B39" s="50"/>
      <c r="C39" s="102"/>
      <c r="D39" s="14"/>
      <c r="E39" s="22"/>
      <c r="F39" s="22"/>
      <c r="G39" s="38"/>
      <c r="H39" s="17"/>
      <c r="I39" s="41"/>
    </row>
    <row r="40" spans="2:9">
      <c r="B40" s="50"/>
      <c r="C40" s="36"/>
      <c r="D40" s="66"/>
      <c r="E40" s="22"/>
      <c r="F40" s="16"/>
      <c r="G40" s="68"/>
      <c r="H40" s="620"/>
      <c r="I40" s="41"/>
    </row>
    <row r="41" spans="2:9">
      <c r="B41" s="50"/>
      <c r="C41" s="36"/>
      <c r="D41" s="66"/>
      <c r="E41" s="40"/>
      <c r="F41" s="618"/>
      <c r="G41" s="619"/>
      <c r="H41" s="620"/>
      <c r="I41" s="41"/>
    </row>
    <row r="42" spans="2:9">
      <c r="B42" s="50"/>
      <c r="C42" s="36"/>
      <c r="D42" s="66"/>
      <c r="E42" s="40"/>
      <c r="F42" s="16"/>
      <c r="G42" s="68"/>
      <c r="H42" s="620"/>
      <c r="I42" s="41"/>
    </row>
    <row r="43" spans="2:9">
      <c r="B43" s="50"/>
      <c r="C43" s="36"/>
      <c r="D43" s="66"/>
      <c r="E43" s="16"/>
      <c r="F43" s="16"/>
      <c r="G43" s="68"/>
      <c r="H43" s="620"/>
      <c r="I43" s="41"/>
    </row>
    <row r="44" spans="2:9">
      <c r="B44" s="50"/>
      <c r="C44" s="36"/>
      <c r="D44" s="14"/>
      <c r="E44" s="40"/>
      <c r="F44" s="40"/>
      <c r="G44" s="38"/>
      <c r="H44" s="615"/>
      <c r="I44" s="41"/>
    </row>
    <row r="45" spans="2:9">
      <c r="B45" s="50"/>
      <c r="C45" s="36"/>
      <c r="D45" s="14"/>
      <c r="E45" s="40"/>
      <c r="F45" s="40"/>
      <c r="G45" s="38"/>
      <c r="H45" s="615"/>
      <c r="I45" s="41"/>
    </row>
    <row r="46" spans="2:9">
      <c r="B46" s="50"/>
      <c r="C46" s="36"/>
      <c r="D46" s="14"/>
      <c r="E46" s="40"/>
      <c r="F46" s="40"/>
      <c r="G46" s="38"/>
      <c r="H46" s="615"/>
      <c r="I46" s="41"/>
    </row>
    <row r="47" spans="2:9">
      <c r="B47" s="50"/>
      <c r="C47" s="14"/>
      <c r="D47" s="14"/>
      <c r="E47" s="22"/>
      <c r="F47" s="22"/>
      <c r="G47" s="38"/>
      <c r="H47" s="17"/>
      <c r="I47" s="41"/>
    </row>
    <row r="48" spans="2:9">
      <c r="B48" s="50"/>
      <c r="C48" s="14"/>
      <c r="D48" s="14"/>
      <c r="E48" s="22"/>
      <c r="F48" s="22"/>
      <c r="G48" s="38"/>
      <c r="H48" s="17"/>
      <c r="I48" s="41"/>
    </row>
    <row r="49" spans="2:9">
      <c r="B49" s="50"/>
      <c r="C49" s="102"/>
      <c r="D49" s="14"/>
      <c r="E49" s="22"/>
      <c r="F49" s="22"/>
      <c r="G49" s="38"/>
      <c r="H49" s="17"/>
      <c r="I49" s="41"/>
    </row>
    <row r="50" spans="2:9">
      <c r="B50" s="50"/>
      <c r="C50" s="14"/>
      <c r="D50" s="14"/>
      <c r="E50" s="22"/>
      <c r="F50" s="22"/>
      <c r="G50" s="38"/>
      <c r="H50" s="17"/>
      <c r="I50" s="41"/>
    </row>
    <row r="51" spans="2:9" s="28" customFormat="1" ht="19.5" customHeight="1">
      <c r="B51" s="151" t="str">
        <f>$B$10</f>
        <v>G</v>
      </c>
      <c r="C51" s="30" t="s">
        <v>80</v>
      </c>
      <c r="D51" s="30"/>
      <c r="E51" s="31"/>
      <c r="F51" s="32"/>
      <c r="G51" s="31"/>
      <c r="H51" s="33">
        <f>SUM(H9:H50)</f>
        <v>0</v>
      </c>
      <c r="I51" s="34"/>
    </row>
    <row r="52" spans="2:9">
      <c r="B52" s="661" t="str">
        <f>Client1</f>
        <v>Province of KwaZulu-Natal</v>
      </c>
      <c r="C52" s="661"/>
      <c r="D52" s="661"/>
      <c r="E52" s="661"/>
      <c r="F52" s="659" t="str">
        <f>"Contract No. "&amp;ContractNo</f>
        <v>Contract No. ZNB02213/0000/00/HOD/INF/23/T</v>
      </c>
      <c r="G52" s="659"/>
      <c r="H52" s="659"/>
    </row>
    <row r="53" spans="2:9">
      <c r="B53" s="661" t="str">
        <f>Client2</f>
        <v>Department of Transport</v>
      </c>
      <c r="C53" s="661"/>
      <c r="D53" s="661"/>
      <c r="E53" s="661"/>
      <c r="F53" s="659"/>
      <c r="G53" s="659"/>
      <c r="H53" s="659"/>
    </row>
    <row r="54" spans="2:9">
      <c r="B54" s="662"/>
      <c r="C54" s="662"/>
      <c r="D54" s="662"/>
      <c r="E54" s="662"/>
      <c r="F54" s="660"/>
      <c r="G54" s="660"/>
      <c r="H54" s="660"/>
    </row>
    <row r="55" spans="2:9">
      <c r="B55" s="670" t="str">
        <f>B4</f>
        <v xml:space="preserve">CONTRACTOR SKILLS DEVELOPMENT GOAL PARTICVIPATION GOAL  (CSDG) </v>
      </c>
      <c r="C55" s="671"/>
      <c r="D55" s="671"/>
      <c r="E55" s="671"/>
      <c r="F55" s="671"/>
      <c r="G55" s="671"/>
      <c r="H55" s="673" t="str">
        <f>$H$4</f>
        <v>CHAPTER G</v>
      </c>
      <c r="I55" s="6"/>
    </row>
    <row r="56" spans="2:9">
      <c r="B56" s="663" t="str">
        <f>ContractDescription</f>
        <v>THE CONSTRUCTION OF MKUZE RIVER BRIDGE NO.3801 AT KM 27+440 ON MAIN ROAD P52-3 IN ZULULAND UNDER EMPANGENI REGION.</v>
      </c>
      <c r="C56" s="664"/>
      <c r="D56" s="664"/>
      <c r="E56" s="664"/>
      <c r="F56" s="664"/>
      <c r="G56" s="664"/>
      <c r="H56" s="659"/>
      <c r="I56" s="8"/>
    </row>
    <row r="57" spans="2:9">
      <c r="B57" s="663"/>
      <c r="C57" s="664"/>
      <c r="D57" s="664"/>
      <c r="E57" s="664"/>
      <c r="F57" s="664"/>
      <c r="G57" s="664"/>
      <c r="H57" s="659"/>
      <c r="I57" s="8"/>
    </row>
    <row r="58" spans="2:9">
      <c r="B58" s="665"/>
      <c r="C58" s="666"/>
      <c r="D58" s="666"/>
      <c r="E58" s="666"/>
      <c r="F58" s="666"/>
      <c r="G58" s="666"/>
      <c r="H58" s="660"/>
      <c r="I58" s="8"/>
    </row>
    <row r="59" spans="2:9" s="9" customFormat="1" ht="24.95" customHeight="1">
      <c r="B59" s="76" t="s">
        <v>49</v>
      </c>
      <c r="C59" s="11" t="s">
        <v>50</v>
      </c>
      <c r="D59" s="11"/>
      <c r="E59" s="11" t="s">
        <v>51</v>
      </c>
      <c r="F59" s="11" t="s">
        <v>53</v>
      </c>
      <c r="G59" s="11" t="s">
        <v>54</v>
      </c>
      <c r="H59" s="11" t="s">
        <v>55</v>
      </c>
      <c r="I59" s="12"/>
    </row>
    <row r="60" spans="2:9" s="28" customFormat="1" ht="19.5" customHeight="1">
      <c r="B60" s="82"/>
      <c r="C60" s="30" t="s">
        <v>149</v>
      </c>
      <c r="D60" s="30"/>
      <c r="E60" s="31"/>
      <c r="F60" s="32"/>
      <c r="G60" s="31"/>
      <c r="H60" s="33">
        <f>H51</f>
        <v>0</v>
      </c>
      <c r="I60" s="34"/>
    </row>
    <row r="61" spans="2:9">
      <c r="B61" s="50"/>
      <c r="C61" s="14"/>
      <c r="D61" s="14"/>
      <c r="E61" s="22"/>
      <c r="F61" s="22"/>
      <c r="G61" s="38"/>
      <c r="H61" s="17"/>
      <c r="I61" s="41"/>
    </row>
    <row r="62" spans="2:9">
      <c r="B62" s="50"/>
      <c r="C62" s="102"/>
      <c r="D62" s="102"/>
      <c r="E62" s="22"/>
      <c r="F62" s="22"/>
      <c r="G62" s="38"/>
      <c r="H62" s="17"/>
      <c r="I62" s="41"/>
    </row>
    <row r="63" spans="2:9">
      <c r="B63" s="50"/>
      <c r="C63" s="14"/>
      <c r="D63" s="14"/>
      <c r="E63" s="22"/>
      <c r="F63" s="22"/>
      <c r="G63" s="38"/>
      <c r="H63" s="17"/>
      <c r="I63" s="41"/>
    </row>
    <row r="64" spans="2:9">
      <c r="B64" s="50"/>
      <c r="C64" s="14"/>
      <c r="D64" s="14"/>
      <c r="E64" s="22"/>
      <c r="F64" s="22"/>
      <c r="G64" s="38"/>
      <c r="H64" s="17"/>
      <c r="I64" s="41"/>
    </row>
    <row r="65" spans="2:9">
      <c r="B65" s="74"/>
      <c r="C65" s="14"/>
      <c r="D65" s="14"/>
      <c r="E65" s="22"/>
      <c r="F65" s="22"/>
      <c r="G65" s="48"/>
      <c r="H65" s="17"/>
      <c r="I65" s="41"/>
    </row>
    <row r="66" spans="2:9">
      <c r="B66" s="50"/>
      <c r="C66" s="14"/>
      <c r="D66" s="14"/>
      <c r="E66" s="22"/>
      <c r="F66" s="22"/>
      <c r="G66" s="48"/>
      <c r="H66" s="17"/>
      <c r="I66" s="41"/>
    </row>
    <row r="67" spans="2:9">
      <c r="B67" s="50"/>
      <c r="C67" s="14"/>
      <c r="D67" s="14"/>
      <c r="E67" s="22"/>
      <c r="F67" s="22"/>
      <c r="G67" s="38"/>
      <c r="H67" s="17"/>
      <c r="I67" s="41"/>
    </row>
    <row r="68" spans="2:9">
      <c r="B68" s="50"/>
      <c r="C68" s="14"/>
      <c r="D68" s="14"/>
      <c r="E68" s="22"/>
      <c r="F68" s="22"/>
      <c r="G68" s="38"/>
      <c r="H68" s="17"/>
      <c r="I68" s="41"/>
    </row>
    <row r="69" spans="2:9">
      <c r="B69" s="50"/>
      <c r="C69" s="1"/>
      <c r="D69" s="1"/>
      <c r="E69" s="22"/>
      <c r="F69" s="22"/>
      <c r="G69" s="38"/>
      <c r="H69" s="17"/>
      <c r="I69" s="41"/>
    </row>
    <row r="70" spans="2:9">
      <c r="B70" s="50"/>
      <c r="C70" s="14"/>
      <c r="D70" s="14"/>
      <c r="E70" s="22"/>
      <c r="F70" s="22"/>
      <c r="G70" s="38"/>
      <c r="H70" s="17"/>
      <c r="I70" s="41"/>
    </row>
    <row r="71" spans="2:9">
      <c r="B71" s="50"/>
      <c r="C71" s="14"/>
      <c r="D71" s="14"/>
      <c r="E71" s="22"/>
      <c r="F71" s="22"/>
      <c r="G71" s="38"/>
      <c r="H71" s="17"/>
      <c r="I71" s="41"/>
    </row>
    <row r="72" spans="2:9">
      <c r="B72" s="50"/>
      <c r="C72" s="14"/>
      <c r="D72" s="14"/>
      <c r="E72" s="22"/>
      <c r="F72" s="22"/>
      <c r="G72" s="38"/>
      <c r="H72" s="17"/>
      <c r="I72" s="41"/>
    </row>
    <row r="73" spans="2:9">
      <c r="B73" s="50"/>
      <c r="C73" s="14"/>
      <c r="D73" s="14"/>
      <c r="E73" s="22"/>
      <c r="F73" s="37"/>
      <c r="G73" s="38"/>
      <c r="H73" s="17"/>
    </row>
    <row r="74" spans="2:9">
      <c r="B74" s="50"/>
      <c r="C74" s="14"/>
      <c r="D74" s="14"/>
      <c r="E74" s="22"/>
      <c r="F74" s="22"/>
      <c r="G74" s="38"/>
      <c r="H74" s="17"/>
      <c r="I74" s="41"/>
    </row>
    <row r="75" spans="2:9">
      <c r="B75" s="50"/>
      <c r="C75" s="14"/>
      <c r="D75" s="14"/>
      <c r="E75" s="22"/>
      <c r="F75" s="37"/>
      <c r="G75" s="38"/>
      <c r="H75" s="17"/>
      <c r="I75" s="49"/>
    </row>
    <row r="76" spans="2:9">
      <c r="B76" s="50"/>
      <c r="C76" s="14"/>
      <c r="D76" s="14"/>
      <c r="E76" s="22"/>
      <c r="F76" s="37"/>
      <c r="G76" s="38"/>
      <c r="H76" s="17"/>
    </row>
    <row r="77" spans="2:9">
      <c r="B77" s="50"/>
      <c r="C77" s="14"/>
      <c r="D77" s="14"/>
      <c r="E77" s="22"/>
      <c r="F77" s="22"/>
      <c r="G77" s="38"/>
      <c r="H77" s="17"/>
      <c r="I77" s="41"/>
    </row>
    <row r="78" spans="2:9">
      <c r="B78" s="50"/>
      <c r="C78" s="14"/>
      <c r="D78" s="14"/>
      <c r="E78" s="22"/>
      <c r="F78" s="22"/>
      <c r="G78" s="38"/>
      <c r="H78" s="17"/>
      <c r="I78" s="41"/>
    </row>
    <row r="79" spans="2:9">
      <c r="B79" s="50"/>
      <c r="C79" s="14"/>
      <c r="D79" s="14"/>
      <c r="E79" s="22"/>
      <c r="F79" s="22"/>
      <c r="G79" s="38"/>
      <c r="H79" s="17"/>
      <c r="I79" s="41"/>
    </row>
    <row r="80" spans="2:9">
      <c r="B80" s="50"/>
      <c r="C80" s="14"/>
      <c r="D80" s="14"/>
      <c r="E80" s="22"/>
      <c r="F80" s="22"/>
      <c r="G80" s="38"/>
      <c r="H80" s="17"/>
      <c r="I80" s="41"/>
    </row>
    <row r="81" spans="2:9">
      <c r="B81" s="50"/>
      <c r="C81" s="14"/>
      <c r="D81" s="14"/>
      <c r="E81" s="22"/>
      <c r="F81" s="22"/>
      <c r="G81" s="38"/>
      <c r="H81" s="17"/>
      <c r="I81" s="41"/>
    </row>
    <row r="82" spans="2:9">
      <c r="B82" s="50"/>
      <c r="C82" s="14"/>
      <c r="D82" s="14"/>
      <c r="E82" s="22"/>
      <c r="F82" s="22"/>
      <c r="G82" s="38"/>
      <c r="H82" s="17"/>
      <c r="I82" s="41"/>
    </row>
    <row r="83" spans="2:9">
      <c r="B83" s="50"/>
      <c r="C83" s="14"/>
      <c r="D83" s="14"/>
      <c r="E83" s="22"/>
      <c r="F83" s="22"/>
      <c r="G83" s="38"/>
      <c r="H83" s="17"/>
      <c r="I83" s="41"/>
    </row>
    <row r="84" spans="2:9">
      <c r="B84" s="50"/>
      <c r="C84" s="14"/>
      <c r="D84" s="14"/>
      <c r="E84" s="22"/>
      <c r="F84" s="22"/>
      <c r="G84" s="38"/>
      <c r="H84" s="17"/>
      <c r="I84" s="41"/>
    </row>
    <row r="85" spans="2:9">
      <c r="B85" s="50"/>
      <c r="C85" s="14"/>
      <c r="D85" s="14"/>
      <c r="E85" s="22"/>
      <c r="F85" s="22"/>
      <c r="G85" s="38"/>
      <c r="H85" s="17"/>
      <c r="I85" s="41"/>
    </row>
    <row r="86" spans="2:9">
      <c r="B86" s="50"/>
      <c r="C86" s="14"/>
      <c r="D86" s="14"/>
      <c r="E86" s="22"/>
      <c r="F86" s="22"/>
      <c r="G86" s="38"/>
      <c r="H86" s="17"/>
      <c r="I86" s="41"/>
    </row>
    <row r="87" spans="2:9">
      <c r="B87" s="50"/>
      <c r="C87" s="14"/>
      <c r="D87" s="14"/>
      <c r="E87" s="22"/>
      <c r="F87" s="22"/>
      <c r="G87" s="38"/>
      <c r="H87" s="17"/>
      <c r="I87" s="41"/>
    </row>
    <row r="88" spans="2:9">
      <c r="B88" s="50"/>
      <c r="C88" s="14"/>
      <c r="D88" s="14"/>
      <c r="E88" s="22"/>
      <c r="F88" s="22"/>
      <c r="G88" s="38"/>
      <c r="H88" s="17"/>
      <c r="I88" s="41"/>
    </row>
    <row r="89" spans="2:9">
      <c r="B89" s="50"/>
      <c r="C89" s="14"/>
      <c r="D89" s="14"/>
      <c r="E89" s="22"/>
      <c r="F89" s="22"/>
      <c r="G89" s="38"/>
      <c r="H89" s="17"/>
      <c r="I89" s="41"/>
    </row>
    <row r="90" spans="2:9">
      <c r="B90" s="50"/>
      <c r="C90" s="14"/>
      <c r="D90" s="14"/>
      <c r="E90" s="22"/>
      <c r="F90" s="22"/>
      <c r="G90" s="38"/>
      <c r="H90" s="17"/>
      <c r="I90" s="41"/>
    </row>
    <row r="91" spans="2:9">
      <c r="B91" s="50"/>
      <c r="C91" s="14"/>
      <c r="D91" s="14"/>
      <c r="E91" s="22"/>
      <c r="F91" s="22"/>
      <c r="G91" s="38"/>
      <c r="H91" s="17"/>
      <c r="I91" s="41"/>
    </row>
    <row r="92" spans="2:9">
      <c r="B92" s="50"/>
      <c r="C92" s="14"/>
      <c r="D92" s="14"/>
      <c r="E92" s="22"/>
      <c r="F92" s="22"/>
      <c r="G92" s="38"/>
      <c r="H92" s="17"/>
      <c r="I92" s="41"/>
    </row>
    <row r="93" spans="2:9">
      <c r="B93" s="50"/>
      <c r="C93" s="14"/>
      <c r="D93" s="14"/>
      <c r="E93" s="22"/>
      <c r="F93" s="22"/>
      <c r="G93" s="38"/>
      <c r="H93" s="17"/>
      <c r="I93" s="41"/>
    </row>
    <row r="94" spans="2:9">
      <c r="B94" s="50"/>
      <c r="C94" s="14"/>
      <c r="D94" s="14"/>
      <c r="E94" s="22"/>
      <c r="F94" s="22"/>
      <c r="G94" s="38"/>
      <c r="H94" s="17"/>
      <c r="I94" s="41"/>
    </row>
    <row r="95" spans="2:9">
      <c r="B95" s="50"/>
      <c r="C95" s="14"/>
      <c r="D95" s="14"/>
      <c r="E95" s="22"/>
      <c r="F95" s="22"/>
      <c r="G95" s="38"/>
      <c r="H95" s="17"/>
      <c r="I95" s="41"/>
    </row>
    <row r="96" spans="2:9">
      <c r="B96" s="50"/>
      <c r="C96" s="14"/>
      <c r="D96" s="14"/>
      <c r="E96" s="22"/>
      <c r="F96" s="22"/>
      <c r="G96" s="38"/>
      <c r="H96" s="17"/>
      <c r="I96" s="41"/>
    </row>
    <row r="97" spans="2:9">
      <c r="B97" s="50"/>
      <c r="C97" s="14"/>
      <c r="D97" s="14"/>
      <c r="E97" s="22"/>
      <c r="F97" s="22"/>
      <c r="G97" s="38"/>
      <c r="H97" s="17"/>
      <c r="I97" s="41"/>
    </row>
    <row r="98" spans="2:9">
      <c r="B98" s="50"/>
      <c r="C98" s="14"/>
      <c r="D98" s="14"/>
      <c r="E98" s="22"/>
      <c r="F98" s="22"/>
      <c r="G98" s="38"/>
      <c r="H98" s="17"/>
      <c r="I98" s="41"/>
    </row>
    <row r="99" spans="2:9">
      <c r="B99" s="50"/>
      <c r="C99" s="14"/>
      <c r="D99" s="14"/>
      <c r="E99" s="22"/>
      <c r="F99" s="22"/>
      <c r="G99" s="38"/>
      <c r="H99" s="17"/>
      <c r="I99" s="41"/>
    </row>
    <row r="100" spans="2:9">
      <c r="B100" s="50"/>
      <c r="C100" s="14"/>
      <c r="D100" s="14"/>
      <c r="E100" s="22"/>
      <c r="F100" s="22"/>
      <c r="G100" s="38"/>
      <c r="H100" s="17"/>
      <c r="I100" s="41"/>
    </row>
    <row r="101" spans="2:9">
      <c r="B101" s="50"/>
      <c r="C101" s="14"/>
      <c r="D101" s="14"/>
      <c r="E101" s="22"/>
      <c r="F101" s="22"/>
      <c r="G101" s="38"/>
      <c r="H101" s="17"/>
      <c r="I101" s="41"/>
    </row>
    <row r="102" spans="2:9">
      <c r="B102" s="50"/>
      <c r="C102" s="14"/>
      <c r="D102" s="14"/>
      <c r="E102" s="22"/>
      <c r="F102" s="22"/>
      <c r="G102" s="38"/>
      <c r="H102" s="17"/>
      <c r="I102" s="41"/>
    </row>
    <row r="103" spans="2:9">
      <c r="B103" s="50"/>
      <c r="C103" s="14"/>
      <c r="D103" s="14"/>
      <c r="E103" s="22"/>
      <c r="F103" s="22"/>
      <c r="G103" s="38"/>
      <c r="H103" s="17"/>
      <c r="I103" s="41"/>
    </row>
    <row r="104" spans="2:9">
      <c r="B104" s="50"/>
      <c r="C104" s="14"/>
      <c r="D104" s="14"/>
      <c r="E104" s="22"/>
      <c r="F104" s="22"/>
      <c r="G104" s="38"/>
      <c r="H104" s="17"/>
      <c r="I104" s="41"/>
    </row>
    <row r="105" spans="2:9">
      <c r="B105" s="50"/>
      <c r="C105" s="14"/>
      <c r="D105" s="14"/>
      <c r="E105" s="22"/>
      <c r="F105" s="22"/>
      <c r="G105" s="38"/>
      <c r="H105" s="17"/>
      <c r="I105" s="41"/>
    </row>
    <row r="106" spans="2:9">
      <c r="B106" s="50"/>
      <c r="C106" s="14"/>
      <c r="D106" s="14"/>
      <c r="E106" s="22"/>
      <c r="F106" s="22"/>
      <c r="G106" s="38"/>
      <c r="H106" s="17"/>
      <c r="I106" s="41"/>
    </row>
    <row r="107" spans="2:9">
      <c r="B107" s="50"/>
      <c r="C107" s="14"/>
      <c r="D107" s="14"/>
      <c r="E107" s="22"/>
      <c r="F107" s="22"/>
      <c r="G107" s="38"/>
      <c r="H107" s="17"/>
      <c r="I107" s="41"/>
    </row>
    <row r="108" spans="2:9">
      <c r="B108" s="50"/>
      <c r="C108" s="14"/>
      <c r="D108" s="14"/>
      <c r="E108" s="22"/>
      <c r="F108" s="22"/>
      <c r="G108" s="38"/>
      <c r="H108" s="17"/>
      <c r="I108" s="41"/>
    </row>
    <row r="109" spans="2:9">
      <c r="B109" s="50"/>
      <c r="C109" s="14"/>
      <c r="D109" s="14"/>
      <c r="E109" s="22"/>
      <c r="F109" s="22"/>
      <c r="G109" s="38"/>
      <c r="H109" s="17"/>
      <c r="I109" s="41"/>
    </row>
    <row r="110" spans="2:9">
      <c r="B110" s="50"/>
      <c r="C110" s="14"/>
      <c r="D110" s="14"/>
      <c r="E110" s="22"/>
      <c r="F110" s="22"/>
      <c r="G110" s="38"/>
      <c r="H110" s="17"/>
      <c r="I110" s="41"/>
    </row>
    <row r="111" spans="2:9">
      <c r="B111" s="50"/>
      <c r="C111" s="14"/>
      <c r="D111" s="14"/>
      <c r="E111" s="22"/>
      <c r="F111" s="22"/>
      <c r="G111" s="38"/>
      <c r="H111" s="17"/>
      <c r="I111" s="41"/>
    </row>
    <row r="112" spans="2:9">
      <c r="B112" s="50"/>
      <c r="C112" s="14"/>
      <c r="D112" s="14"/>
      <c r="E112" s="22"/>
      <c r="F112" s="22"/>
      <c r="G112" s="38"/>
      <c r="H112" s="17"/>
      <c r="I112" s="41"/>
    </row>
    <row r="113" spans="2:9">
      <c r="B113" s="50"/>
      <c r="C113" s="14"/>
      <c r="D113" s="14"/>
      <c r="E113" s="22"/>
      <c r="F113" s="22"/>
      <c r="G113" s="38"/>
      <c r="H113" s="17"/>
      <c r="I113" s="41"/>
    </row>
    <row r="114" spans="2:9">
      <c r="B114" s="50"/>
      <c r="C114" s="14"/>
      <c r="D114" s="14"/>
      <c r="E114" s="22"/>
      <c r="F114" s="22"/>
      <c r="G114" s="38"/>
      <c r="H114" s="17"/>
      <c r="I114" s="41"/>
    </row>
    <row r="115" spans="2:9">
      <c r="B115" s="50"/>
      <c r="C115" s="14"/>
      <c r="D115" s="14"/>
      <c r="E115" s="22"/>
      <c r="F115" s="22"/>
      <c r="G115" s="38"/>
      <c r="H115" s="17"/>
      <c r="I115" s="41"/>
    </row>
    <row r="116" spans="2:9">
      <c r="B116" s="50"/>
      <c r="C116" s="14"/>
      <c r="D116" s="14"/>
      <c r="E116" s="22"/>
      <c r="F116" s="22"/>
      <c r="G116" s="38"/>
      <c r="H116" s="17"/>
      <c r="I116" s="41"/>
    </row>
    <row r="117" spans="2:9">
      <c r="B117" s="50"/>
      <c r="C117" s="14"/>
      <c r="D117" s="14"/>
      <c r="E117" s="22"/>
      <c r="F117" s="22"/>
      <c r="G117" s="38"/>
      <c r="H117" s="17"/>
      <c r="I117" s="41"/>
    </row>
    <row r="118" spans="2:9">
      <c r="B118" s="50"/>
      <c r="C118" s="14"/>
      <c r="D118" s="14"/>
      <c r="E118" s="22"/>
      <c r="F118" s="22"/>
      <c r="G118" s="38"/>
      <c r="H118" s="17"/>
      <c r="I118" s="41"/>
    </row>
    <row r="119" spans="2:9">
      <c r="B119" s="50"/>
      <c r="C119" s="14"/>
      <c r="D119" s="14"/>
      <c r="E119" s="22"/>
      <c r="F119" s="22"/>
      <c r="G119" s="38"/>
      <c r="H119" s="17"/>
      <c r="I119" s="41"/>
    </row>
    <row r="120" spans="2:9">
      <c r="B120" s="50"/>
      <c r="C120" s="14"/>
      <c r="D120" s="14"/>
      <c r="E120" s="22"/>
      <c r="F120" s="22"/>
      <c r="G120" s="38"/>
      <c r="H120" s="17"/>
      <c r="I120" s="41"/>
    </row>
    <row r="121" spans="2:9">
      <c r="B121" s="50"/>
      <c r="C121" s="14"/>
      <c r="D121" s="14"/>
      <c r="E121" s="22"/>
      <c r="F121" s="22"/>
      <c r="G121" s="38"/>
      <c r="H121" s="17"/>
      <c r="I121" s="41"/>
    </row>
    <row r="122" spans="2:9">
      <c r="B122" s="50"/>
      <c r="C122" s="14"/>
      <c r="D122" s="14"/>
      <c r="E122" s="22"/>
      <c r="F122" s="22"/>
      <c r="G122" s="38"/>
      <c r="H122" s="17" t="str">
        <f>IF(E122="","",F122*G122)</f>
        <v/>
      </c>
      <c r="I122" s="41"/>
    </row>
    <row r="123" spans="2:9" s="28" customFormat="1" ht="19.5" customHeight="1">
      <c r="B123" s="151" t="str">
        <f>$B$10</f>
        <v>G</v>
      </c>
      <c r="C123" s="30" t="s">
        <v>94</v>
      </c>
      <c r="D123" s="30"/>
      <c r="E123" s="31"/>
      <c r="F123" s="32"/>
      <c r="G123" s="31"/>
      <c r="H123" s="33">
        <f>SUM(H60:H122)</f>
        <v>0</v>
      </c>
      <c r="I123" s="34"/>
    </row>
  </sheetData>
  <mergeCells count="11">
    <mergeCell ref="B55:G55"/>
    <mergeCell ref="H55:H58"/>
    <mergeCell ref="B56:G58"/>
    <mergeCell ref="F1:H1"/>
    <mergeCell ref="B4:G4"/>
    <mergeCell ref="H4:H7"/>
    <mergeCell ref="B5:G7"/>
    <mergeCell ref="B52:E52"/>
    <mergeCell ref="F52:H54"/>
    <mergeCell ref="B53:E53"/>
    <mergeCell ref="B54:E54"/>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O1048496"/>
  <sheetViews>
    <sheetView tabSelected="1" view="pageBreakPreview" zoomScaleNormal="100" zoomScaleSheetLayoutView="100" zoomScalePageLayoutView="150" workbookViewId="0">
      <selection activeCell="G18" sqref="G18:H18"/>
    </sheetView>
  </sheetViews>
  <sheetFormatPr defaultColWidth="8.85546875" defaultRowHeight="12.75"/>
  <cols>
    <col min="1" max="1" width="0.85546875" style="53" customWidth="1"/>
    <col min="2" max="2" width="11.7109375" style="56" customWidth="1"/>
    <col min="3" max="3" width="45.7109375" style="54" customWidth="1"/>
    <col min="4" max="4" width="13.7109375" style="54" customWidth="1"/>
    <col min="5" max="5" width="5.7109375" style="146" customWidth="1"/>
    <col min="6" max="7" width="15.7109375" style="53" customWidth="1"/>
    <col min="8" max="8" width="15.7109375" style="147"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c r="B1" s="2" t="str">
        <f>Client1</f>
        <v>Province of KwaZulu-Natal</v>
      </c>
      <c r="D1" s="4"/>
      <c r="E1" s="4"/>
      <c r="F1" s="672" t="str">
        <f>"Contract No. "&amp;ContractNo</f>
        <v>Contract No. ZNB02213/0000/00/HOD/INF/23/T</v>
      </c>
      <c r="G1" s="672"/>
      <c r="H1" s="672"/>
    </row>
    <row r="2" spans="2:15" s="1" customFormat="1" ht="18" customHeight="1">
      <c r="B2" s="98" t="str">
        <f>Client2</f>
        <v>Department of Transport</v>
      </c>
      <c r="C2" s="54"/>
      <c r="D2" s="4"/>
      <c r="E2" s="4"/>
      <c r="F2" s="4"/>
      <c r="H2" s="5"/>
      <c r="L2" s="4"/>
    </row>
    <row r="3" spans="2:15" s="1" customFormat="1" ht="16.5" customHeight="1">
      <c r="B3" s="79"/>
      <c r="C3" s="100"/>
      <c r="D3" s="80"/>
      <c r="E3" s="80"/>
      <c r="F3" s="80"/>
      <c r="G3" s="81"/>
      <c r="H3" s="99"/>
      <c r="J3" s="5"/>
      <c r="K3" s="5"/>
      <c r="L3" s="4"/>
    </row>
    <row r="4" spans="2:15" s="1" customFormat="1" ht="7.5" customHeight="1">
      <c r="B4" s="663" t="str">
        <f>ContractDescription</f>
        <v>THE CONSTRUCTION OF MKUZE RIVER BRIDGE NO.3801 AT KM 27+440 ON MAIN ROAD P52-3 IN ZULULAND UNDER EMPANGENI REGION.</v>
      </c>
      <c r="C4" s="664"/>
      <c r="D4" s="664"/>
      <c r="E4" s="664"/>
      <c r="F4" s="664"/>
      <c r="G4" s="664"/>
      <c r="H4" s="759"/>
      <c r="J4" s="5"/>
      <c r="K4" s="5"/>
      <c r="L4" s="4"/>
    </row>
    <row r="5" spans="2:15" ht="12.75" customHeight="1">
      <c r="B5" s="663"/>
      <c r="C5" s="664"/>
      <c r="D5" s="664"/>
      <c r="E5" s="664"/>
      <c r="F5" s="664"/>
      <c r="G5" s="664"/>
      <c r="H5" s="759"/>
    </row>
    <row r="6" spans="2:15" ht="7.5" customHeight="1">
      <c r="B6" s="665"/>
      <c r="C6" s="666"/>
      <c r="D6" s="666"/>
      <c r="E6" s="666"/>
      <c r="F6" s="666"/>
      <c r="G6" s="666"/>
      <c r="H6" s="760"/>
    </row>
    <row r="7" spans="2:15" ht="25.5" customHeight="1">
      <c r="B7" s="726" t="s">
        <v>3679</v>
      </c>
      <c r="C7" s="727"/>
      <c r="D7" s="727"/>
      <c r="E7" s="727"/>
      <c r="F7" s="727"/>
      <c r="G7" s="727"/>
      <c r="H7" s="728"/>
    </row>
    <row r="8" spans="2:15">
      <c r="B8" s="11" t="s">
        <v>3558</v>
      </c>
      <c r="C8" s="733" t="s">
        <v>50</v>
      </c>
      <c r="D8" s="734"/>
      <c r="E8" s="735"/>
      <c r="F8" s="11" t="s">
        <v>3559</v>
      </c>
      <c r="G8" s="734" t="s">
        <v>55</v>
      </c>
      <c r="H8" s="735"/>
      <c r="O8" s="147"/>
    </row>
    <row r="9" spans="2:15" s="59" customFormat="1">
      <c r="B9" s="46" t="s">
        <v>17</v>
      </c>
      <c r="C9" s="718" t="str">
        <f>'Sch G'!C10</f>
        <v xml:space="preserve"> CONTRACTOR SKILLS DEVELOPMENT GOAL PARTICIPATION GOAL (CSDG)</v>
      </c>
      <c r="D9" s="719"/>
      <c r="E9" s="778"/>
      <c r="F9" s="654"/>
      <c r="G9" s="779">
        <f>'Sch G'!H123</f>
        <v>0</v>
      </c>
      <c r="H9" s="758"/>
      <c r="O9" s="655"/>
    </row>
    <row r="10" spans="2:15" ht="12.75" customHeight="1">
      <c r="B10" s="22"/>
      <c r="C10" s="729"/>
      <c r="D10" s="730"/>
      <c r="E10" s="731"/>
      <c r="F10" s="40"/>
      <c r="G10" s="689"/>
      <c r="H10" s="679"/>
    </row>
    <row r="11" spans="2:15" ht="12.75" customHeight="1">
      <c r="B11" s="22"/>
      <c r="C11" s="729"/>
      <c r="D11" s="730"/>
      <c r="E11" s="731"/>
      <c r="F11" s="40"/>
      <c r="G11" s="689"/>
      <c r="H11" s="679"/>
    </row>
    <row r="12" spans="2:15" ht="12.75" customHeight="1">
      <c r="B12" s="22"/>
      <c r="C12" s="729"/>
      <c r="D12" s="730"/>
      <c r="E12" s="731"/>
      <c r="F12" s="40"/>
      <c r="G12" s="689"/>
      <c r="H12" s="679"/>
    </row>
    <row r="13" spans="2:15" ht="12.75" customHeight="1">
      <c r="B13" s="22"/>
      <c r="C13" s="729"/>
      <c r="D13" s="730"/>
      <c r="E13" s="731"/>
      <c r="F13" s="40"/>
      <c r="G13" s="689"/>
      <c r="H13" s="679"/>
    </row>
    <row r="14" spans="2:15" ht="12.75" customHeight="1">
      <c r="B14" s="22"/>
      <c r="C14" s="729"/>
      <c r="D14" s="730"/>
      <c r="E14" s="731"/>
      <c r="F14" s="40"/>
      <c r="G14" s="689"/>
      <c r="H14" s="679"/>
    </row>
    <row r="15" spans="2:15" ht="12.75" customHeight="1">
      <c r="B15" s="22"/>
      <c r="C15" s="729"/>
      <c r="D15" s="730"/>
      <c r="E15" s="731"/>
      <c r="F15" s="40"/>
      <c r="G15" s="689"/>
      <c r="H15" s="679"/>
    </row>
    <row r="16" spans="2:15" ht="12.75" customHeight="1">
      <c r="B16" s="22"/>
      <c r="C16" s="729"/>
      <c r="D16" s="730"/>
      <c r="E16" s="731"/>
      <c r="F16" s="40"/>
      <c r="G16" s="689"/>
      <c r="H16" s="679"/>
    </row>
    <row r="17" spans="2:8" ht="12.75" customHeight="1">
      <c r="B17" s="22"/>
      <c r="C17" s="729"/>
      <c r="D17" s="730"/>
      <c r="E17" s="731"/>
      <c r="F17" s="40"/>
      <c r="G17" s="689"/>
      <c r="H17" s="679"/>
    </row>
    <row r="18" spans="2:8" ht="12.75" customHeight="1">
      <c r="B18" s="22"/>
      <c r="C18" s="729"/>
      <c r="D18" s="730"/>
      <c r="E18" s="731"/>
      <c r="F18" s="40"/>
      <c r="G18" s="689"/>
      <c r="H18" s="679"/>
    </row>
    <row r="19" spans="2:8" ht="12.75" customHeight="1">
      <c r="B19" s="22"/>
      <c r="C19" s="729"/>
      <c r="D19" s="730"/>
      <c r="E19" s="731"/>
      <c r="F19" s="40"/>
      <c r="G19" s="689"/>
      <c r="H19" s="679"/>
    </row>
    <row r="20" spans="2:8" ht="12.75" customHeight="1">
      <c r="B20" s="22"/>
      <c r="C20" s="729"/>
      <c r="D20" s="730"/>
      <c r="E20" s="731"/>
      <c r="F20" s="40"/>
      <c r="G20" s="689"/>
      <c r="H20" s="679"/>
    </row>
    <row r="21" spans="2:8" ht="12.75" customHeight="1">
      <c r="B21" s="22"/>
      <c r="C21" s="729"/>
      <c r="D21" s="730"/>
      <c r="E21" s="731"/>
      <c r="F21" s="40"/>
      <c r="G21" s="689"/>
      <c r="H21" s="679"/>
    </row>
    <row r="22" spans="2:8" ht="12.75" customHeight="1">
      <c r="B22" s="22"/>
      <c r="C22" s="729"/>
      <c r="D22" s="730"/>
      <c r="E22" s="731"/>
      <c r="F22" s="40"/>
      <c r="G22" s="689"/>
      <c r="H22" s="679"/>
    </row>
    <row r="23" spans="2:8" ht="12.75" customHeight="1">
      <c r="B23" s="22"/>
      <c r="C23" s="729"/>
      <c r="D23" s="730"/>
      <c r="E23" s="731"/>
      <c r="F23" s="40"/>
      <c r="G23" s="689"/>
      <c r="H23" s="679"/>
    </row>
    <row r="24" spans="2:8" ht="12.75" customHeight="1">
      <c r="B24" s="22"/>
      <c r="C24" s="729"/>
      <c r="D24" s="730"/>
      <c r="E24" s="731"/>
      <c r="F24" s="40"/>
      <c r="G24" s="689"/>
      <c r="H24" s="679"/>
    </row>
    <row r="25" spans="2:8" ht="12.75" customHeight="1">
      <c r="B25" s="22"/>
      <c r="C25" s="729"/>
      <c r="D25" s="730"/>
      <c r="E25" s="731"/>
      <c r="F25" s="40"/>
      <c r="G25" s="689"/>
      <c r="H25" s="679"/>
    </row>
    <row r="26" spans="2:8" ht="12.75" customHeight="1">
      <c r="B26" s="22"/>
      <c r="C26" s="729"/>
      <c r="D26" s="730"/>
      <c r="E26" s="731"/>
      <c r="F26" s="40"/>
      <c r="G26" s="689"/>
      <c r="H26" s="679"/>
    </row>
    <row r="27" spans="2:8" ht="12.75" customHeight="1">
      <c r="B27" s="22"/>
      <c r="C27" s="729"/>
      <c r="D27" s="730"/>
      <c r="E27" s="731"/>
      <c r="F27" s="40"/>
      <c r="G27" s="689"/>
      <c r="H27" s="679"/>
    </row>
    <row r="28" spans="2:8" ht="12.75" customHeight="1">
      <c r="B28" s="22"/>
      <c r="C28" s="729"/>
      <c r="D28" s="730"/>
      <c r="E28" s="731"/>
      <c r="F28" s="40"/>
      <c r="G28" s="689"/>
      <c r="H28" s="679"/>
    </row>
    <row r="29" spans="2:8" ht="12.75" customHeight="1">
      <c r="B29" s="22"/>
      <c r="C29" s="729"/>
      <c r="D29" s="730"/>
      <c r="E29" s="731"/>
      <c r="F29" s="40"/>
      <c r="G29" s="689"/>
      <c r="H29" s="679"/>
    </row>
    <row r="30" spans="2:8" ht="12.75" customHeight="1">
      <c r="B30" s="22"/>
      <c r="C30" s="729"/>
      <c r="D30" s="730"/>
      <c r="E30" s="731"/>
      <c r="F30" s="40"/>
      <c r="G30" s="689"/>
      <c r="H30" s="679"/>
    </row>
    <row r="31" spans="2:8" ht="12.75" customHeight="1">
      <c r="B31" s="22"/>
      <c r="C31" s="729"/>
      <c r="D31" s="730"/>
      <c r="E31" s="731"/>
      <c r="F31" s="40"/>
      <c r="G31" s="689"/>
      <c r="H31" s="679"/>
    </row>
    <row r="32" spans="2:8" ht="12.75" customHeight="1">
      <c r="B32" s="22"/>
      <c r="C32" s="729"/>
      <c r="D32" s="730"/>
      <c r="E32" s="731"/>
      <c r="F32" s="40"/>
      <c r="G32" s="689"/>
      <c r="H32" s="679"/>
    </row>
    <row r="33" spans="2:8">
      <c r="B33" s="22"/>
      <c r="C33" s="729"/>
      <c r="D33" s="730"/>
      <c r="E33" s="731"/>
      <c r="F33" s="40"/>
      <c r="G33" s="689"/>
      <c r="H33" s="679"/>
    </row>
    <row r="34" spans="2:8">
      <c r="B34" s="22"/>
      <c r="C34" s="729"/>
      <c r="D34" s="730"/>
      <c r="E34" s="731"/>
      <c r="F34" s="40"/>
      <c r="G34" s="689"/>
      <c r="H34" s="679"/>
    </row>
    <row r="35" spans="2:8">
      <c r="B35" s="22"/>
      <c r="C35" s="729"/>
      <c r="D35" s="730"/>
      <c r="E35" s="731"/>
      <c r="F35" s="40"/>
      <c r="G35" s="689"/>
      <c r="H35" s="679"/>
    </row>
    <row r="36" spans="2:8">
      <c r="B36" s="22"/>
      <c r="C36" s="729"/>
      <c r="D36" s="730"/>
      <c r="E36" s="731"/>
      <c r="F36" s="40"/>
      <c r="G36" s="689"/>
      <c r="H36" s="679"/>
    </row>
    <row r="37" spans="2:8">
      <c r="B37" s="22"/>
      <c r="C37" s="729"/>
      <c r="D37" s="730"/>
      <c r="E37" s="731"/>
      <c r="F37" s="40"/>
      <c r="G37" s="689"/>
      <c r="H37" s="679"/>
    </row>
    <row r="38" spans="2:8">
      <c r="B38" s="22"/>
      <c r="C38" s="729"/>
      <c r="D38" s="730"/>
      <c r="E38" s="731"/>
      <c r="F38" s="40"/>
      <c r="G38" s="689"/>
      <c r="H38" s="679"/>
    </row>
    <row r="39" spans="2:8">
      <c r="B39" s="22"/>
      <c r="C39" s="729"/>
      <c r="D39" s="730"/>
      <c r="E39" s="731"/>
      <c r="F39" s="40"/>
      <c r="G39" s="689"/>
      <c r="H39" s="679"/>
    </row>
    <row r="40" spans="2:8">
      <c r="B40" s="22"/>
      <c r="C40" s="729"/>
      <c r="D40" s="730"/>
      <c r="E40" s="731"/>
      <c r="F40" s="40"/>
      <c r="G40" s="689"/>
      <c r="H40" s="679"/>
    </row>
    <row r="41" spans="2:8" ht="12.75" customHeight="1">
      <c r="B41" s="22"/>
      <c r="C41" s="729"/>
      <c r="D41" s="730"/>
      <c r="E41" s="731"/>
      <c r="F41" s="40"/>
      <c r="G41" s="689"/>
      <c r="H41" s="679"/>
    </row>
    <row r="42" spans="2:8">
      <c r="B42" s="22"/>
      <c r="C42" s="729"/>
      <c r="D42" s="730"/>
      <c r="E42" s="731"/>
      <c r="F42" s="40"/>
      <c r="G42" s="689"/>
      <c r="H42" s="679"/>
    </row>
    <row r="43" spans="2:8">
      <c r="B43" s="22"/>
      <c r="C43" s="729"/>
      <c r="D43" s="730"/>
      <c r="E43" s="731"/>
      <c r="F43" s="40"/>
      <c r="G43" s="689"/>
      <c r="H43" s="679"/>
    </row>
    <row r="44" spans="2:8">
      <c r="B44" s="22"/>
      <c r="C44" s="729"/>
      <c r="D44" s="730"/>
      <c r="E44" s="731"/>
      <c r="F44" s="40"/>
      <c r="G44" s="689"/>
      <c r="H44" s="679"/>
    </row>
    <row r="45" spans="2:8">
      <c r="B45" s="22"/>
      <c r="C45" s="729"/>
      <c r="D45" s="730"/>
      <c r="E45" s="731"/>
      <c r="F45" s="40"/>
      <c r="G45" s="689"/>
      <c r="H45" s="679"/>
    </row>
    <row r="46" spans="2:8">
      <c r="B46" s="22"/>
      <c r="C46" s="729"/>
      <c r="D46" s="730"/>
      <c r="E46" s="731"/>
      <c r="F46" s="40"/>
      <c r="G46" s="689"/>
      <c r="H46" s="679"/>
    </row>
    <row r="47" spans="2:8">
      <c r="B47" s="22"/>
      <c r="C47" s="729"/>
      <c r="D47" s="730"/>
      <c r="E47" s="731"/>
      <c r="F47" s="40"/>
      <c r="G47" s="689"/>
      <c r="H47" s="679"/>
    </row>
    <row r="48" spans="2:8">
      <c r="B48" s="22"/>
      <c r="C48" s="729"/>
      <c r="D48" s="730"/>
      <c r="E48" s="731"/>
      <c r="F48" s="40"/>
      <c r="G48" s="689"/>
      <c r="H48" s="679"/>
    </row>
    <row r="49" spans="2:8">
      <c r="B49" s="22"/>
      <c r="C49" s="729"/>
      <c r="D49" s="730"/>
      <c r="E49" s="731"/>
      <c r="F49" s="40"/>
      <c r="G49" s="689"/>
      <c r="H49" s="679"/>
    </row>
    <row r="50" spans="2:8">
      <c r="B50" s="22"/>
      <c r="C50" s="729"/>
      <c r="D50" s="730"/>
      <c r="E50" s="731"/>
      <c r="F50" s="40"/>
      <c r="G50" s="689"/>
      <c r="H50" s="679"/>
    </row>
    <row r="51" spans="2:8">
      <c r="B51" s="22"/>
      <c r="C51" s="729"/>
      <c r="D51" s="730"/>
      <c r="E51" s="731"/>
      <c r="F51" s="40"/>
      <c r="G51" s="689"/>
      <c r="H51" s="679"/>
    </row>
    <row r="52" spans="2:8">
      <c r="B52" s="22"/>
      <c r="C52" s="729"/>
      <c r="D52" s="730"/>
      <c r="E52" s="731"/>
      <c r="F52" s="40"/>
      <c r="G52" s="689"/>
      <c r="H52" s="679"/>
    </row>
    <row r="53" spans="2:8">
      <c r="B53" s="22"/>
      <c r="C53" s="729"/>
      <c r="D53" s="730"/>
      <c r="E53" s="731"/>
      <c r="F53" s="40"/>
      <c r="G53" s="689"/>
      <c r="H53" s="679"/>
    </row>
    <row r="54" spans="2:8">
      <c r="B54" s="22"/>
      <c r="C54" s="729"/>
      <c r="D54" s="730"/>
      <c r="E54" s="731"/>
      <c r="F54" s="40"/>
      <c r="G54" s="689"/>
      <c r="H54" s="679"/>
    </row>
    <row r="55" spans="2:8">
      <c r="B55" s="22"/>
      <c r="C55" s="729"/>
      <c r="D55" s="730"/>
      <c r="E55" s="731"/>
      <c r="F55" s="40"/>
      <c r="G55" s="689"/>
      <c r="H55" s="679"/>
    </row>
    <row r="56" spans="2:8">
      <c r="B56" s="22"/>
      <c r="C56" s="729"/>
      <c r="D56" s="730"/>
      <c r="E56" s="731"/>
      <c r="F56" s="40"/>
      <c r="G56" s="689"/>
      <c r="H56" s="679"/>
    </row>
    <row r="57" spans="2:8">
      <c r="B57" s="22"/>
      <c r="C57" s="729"/>
      <c r="D57" s="730"/>
      <c r="E57" s="731"/>
      <c r="F57" s="40"/>
      <c r="G57" s="689"/>
      <c r="H57" s="679"/>
    </row>
    <row r="58" spans="2:8">
      <c r="B58" s="22"/>
      <c r="C58" s="729"/>
      <c r="D58" s="730"/>
      <c r="E58" s="731"/>
      <c r="F58" s="40"/>
      <c r="G58" s="689"/>
      <c r="H58" s="679"/>
    </row>
    <row r="59" spans="2:8">
      <c r="B59" s="22"/>
      <c r="C59" s="729"/>
      <c r="D59" s="730"/>
      <c r="E59" s="731"/>
      <c r="F59" s="40"/>
      <c r="G59" s="689"/>
      <c r="H59" s="679"/>
    </row>
    <row r="60" spans="2:8">
      <c r="B60" s="21"/>
      <c r="C60" s="729"/>
      <c r="D60" s="730"/>
      <c r="E60" s="731"/>
      <c r="F60" s="40"/>
      <c r="G60" s="689"/>
      <c r="H60" s="679"/>
    </row>
    <row r="61" spans="2:8">
      <c r="B61" s="21"/>
      <c r="C61" s="161"/>
      <c r="E61" s="148"/>
      <c r="F61" s="40"/>
      <c r="G61" s="12"/>
      <c r="H61" s="160"/>
    </row>
    <row r="62" spans="2:8">
      <c r="B62" s="21"/>
      <c r="C62" s="161"/>
      <c r="E62" s="148"/>
      <c r="F62" s="40"/>
      <c r="G62" s="12"/>
      <c r="H62" s="160"/>
    </row>
    <row r="63" spans="2:8">
      <c r="B63" s="21"/>
      <c r="C63" s="161"/>
      <c r="E63" s="148"/>
      <c r="F63" s="40"/>
      <c r="G63" s="12"/>
      <c r="H63" s="160"/>
    </row>
    <row r="64" spans="2:8">
      <c r="B64" s="21"/>
      <c r="C64" s="161"/>
      <c r="E64" s="148"/>
      <c r="F64" s="40"/>
      <c r="G64" s="12"/>
      <c r="H64" s="160"/>
    </row>
    <row r="65" spans="2:9">
      <c r="B65" s="22"/>
      <c r="C65" s="729"/>
      <c r="D65" s="730"/>
      <c r="E65" s="731"/>
      <c r="F65" s="40"/>
      <c r="G65" s="689"/>
      <c r="H65" s="679"/>
    </row>
    <row r="66" spans="2:9">
      <c r="B66" s="21"/>
      <c r="C66" s="729"/>
      <c r="D66" s="730"/>
      <c r="E66" s="731"/>
      <c r="F66" s="40"/>
      <c r="G66" s="689"/>
      <c r="H66" s="679"/>
    </row>
    <row r="67" spans="2:9">
      <c r="B67" s="22"/>
      <c r="C67" s="729"/>
      <c r="D67" s="730"/>
      <c r="E67" s="731"/>
      <c r="F67" s="40"/>
      <c r="G67" s="689"/>
      <c r="H67" s="679"/>
    </row>
    <row r="68" spans="2:9">
      <c r="B68" s="22"/>
      <c r="C68" s="729"/>
      <c r="D68" s="730"/>
      <c r="E68" s="731"/>
      <c r="F68" s="40"/>
      <c r="G68" s="689"/>
      <c r="H68" s="679"/>
    </row>
    <row r="69" spans="2:9">
      <c r="B69" s="22"/>
      <c r="C69" s="729"/>
      <c r="D69" s="730"/>
      <c r="E69" s="731"/>
      <c r="F69" s="40"/>
      <c r="G69" s="689"/>
      <c r="H69" s="679"/>
    </row>
    <row r="70" spans="2:9">
      <c r="B70" s="22"/>
      <c r="C70" s="729"/>
      <c r="D70" s="730"/>
      <c r="E70" s="731"/>
      <c r="F70" s="40"/>
      <c r="G70" s="689"/>
      <c r="H70" s="679"/>
    </row>
    <row r="71" spans="2:9">
      <c r="B71" s="22"/>
      <c r="C71" s="729"/>
      <c r="D71" s="730"/>
      <c r="E71" s="731"/>
      <c r="F71" s="40"/>
      <c r="G71" s="689"/>
      <c r="H71" s="679"/>
    </row>
    <row r="72" spans="2:9">
      <c r="B72" s="83"/>
      <c r="C72" s="754"/>
      <c r="D72" s="755"/>
      <c r="E72" s="756"/>
      <c r="F72" s="155"/>
      <c r="G72" s="690"/>
      <c r="H72" s="680"/>
    </row>
    <row r="73" spans="2:9" s="28" customFormat="1" ht="19.5" customHeight="1">
      <c r="B73" s="726" t="str">
        <f>_xlfn.CONCAT("TOTAL SCHEDULE"," ",B9," : ",C9)</f>
        <v>TOTAL SCHEDULE G :  CONTRACTOR SKILLS DEVELOPMENT GOAL PARTICIPATION GOAL (CSDG)</v>
      </c>
      <c r="C73" s="727"/>
      <c r="D73" s="727"/>
      <c r="E73" s="727"/>
      <c r="F73" s="727"/>
      <c r="G73" s="752">
        <f>SUM(G9:H72)</f>
        <v>0</v>
      </c>
      <c r="H73" s="753"/>
      <c r="I73" s="34"/>
    </row>
    <row r="1048496" spans="3:5">
      <c r="C1048496" s="729"/>
      <c r="D1048496" s="729"/>
      <c r="E1048496" s="729"/>
    </row>
  </sheetData>
  <mergeCells count="129">
    <mergeCell ref="C9:E9"/>
    <mergeCell ref="G9:H9"/>
    <mergeCell ref="C10:E10"/>
    <mergeCell ref="G10:H10"/>
    <mergeCell ref="C11:E11"/>
    <mergeCell ref="G11:H11"/>
    <mergeCell ref="F1:H1"/>
    <mergeCell ref="B4:G6"/>
    <mergeCell ref="H4:H6"/>
    <mergeCell ref="B7:H7"/>
    <mergeCell ref="C8:E8"/>
    <mergeCell ref="G8:H8"/>
    <mergeCell ref="C15:E15"/>
    <mergeCell ref="G15:H15"/>
    <mergeCell ref="C16:E16"/>
    <mergeCell ref="G16:H16"/>
    <mergeCell ref="C17:E17"/>
    <mergeCell ref="G17:H17"/>
    <mergeCell ref="C12:E12"/>
    <mergeCell ref="G12:H12"/>
    <mergeCell ref="C13:E13"/>
    <mergeCell ref="G13:H13"/>
    <mergeCell ref="C14:E14"/>
    <mergeCell ref="G14:H14"/>
    <mergeCell ref="C21:E21"/>
    <mergeCell ref="G21:H21"/>
    <mergeCell ref="C22:E22"/>
    <mergeCell ref="G22:H22"/>
    <mergeCell ref="C23:E23"/>
    <mergeCell ref="G23:H23"/>
    <mergeCell ref="C18:E18"/>
    <mergeCell ref="G18:H18"/>
    <mergeCell ref="C19:E19"/>
    <mergeCell ref="G19:H19"/>
    <mergeCell ref="C20:E20"/>
    <mergeCell ref="G20:H20"/>
    <mergeCell ref="C27:E27"/>
    <mergeCell ref="G27:H27"/>
    <mergeCell ref="C28:E28"/>
    <mergeCell ref="G28:H28"/>
    <mergeCell ref="C29:E29"/>
    <mergeCell ref="G29:H29"/>
    <mergeCell ref="C24:E24"/>
    <mergeCell ref="G24:H24"/>
    <mergeCell ref="C25:E25"/>
    <mergeCell ref="G25:H25"/>
    <mergeCell ref="C26:E26"/>
    <mergeCell ref="G26:H26"/>
    <mergeCell ref="C33:E33"/>
    <mergeCell ref="G33:H33"/>
    <mergeCell ref="C34:E34"/>
    <mergeCell ref="G34:H34"/>
    <mergeCell ref="C35:E35"/>
    <mergeCell ref="G35:H35"/>
    <mergeCell ref="C30:E30"/>
    <mergeCell ref="G30:H30"/>
    <mergeCell ref="C31:E31"/>
    <mergeCell ref="G31:H31"/>
    <mergeCell ref="C32:E32"/>
    <mergeCell ref="G32:H32"/>
    <mergeCell ref="C39:E39"/>
    <mergeCell ref="G39:H39"/>
    <mergeCell ref="C40:E40"/>
    <mergeCell ref="G40:H40"/>
    <mergeCell ref="C41:E41"/>
    <mergeCell ref="G41:H41"/>
    <mergeCell ref="C36:E36"/>
    <mergeCell ref="G36:H36"/>
    <mergeCell ref="C37:E37"/>
    <mergeCell ref="G37:H37"/>
    <mergeCell ref="C38:E38"/>
    <mergeCell ref="G38:H38"/>
    <mergeCell ref="C45:E45"/>
    <mergeCell ref="G45:H45"/>
    <mergeCell ref="C46:E46"/>
    <mergeCell ref="G46:H46"/>
    <mergeCell ref="C47:E47"/>
    <mergeCell ref="G47:H47"/>
    <mergeCell ref="C42:E42"/>
    <mergeCell ref="G42:H42"/>
    <mergeCell ref="C43:E43"/>
    <mergeCell ref="G43:H43"/>
    <mergeCell ref="C44:E44"/>
    <mergeCell ref="G44:H44"/>
    <mergeCell ref="C51:E51"/>
    <mergeCell ref="G51:H51"/>
    <mergeCell ref="C52:E52"/>
    <mergeCell ref="G52:H52"/>
    <mergeCell ref="C53:E53"/>
    <mergeCell ref="G53:H53"/>
    <mergeCell ref="C48:E48"/>
    <mergeCell ref="G48:H48"/>
    <mergeCell ref="C49:E49"/>
    <mergeCell ref="G49:H49"/>
    <mergeCell ref="C50:E50"/>
    <mergeCell ref="G50:H50"/>
    <mergeCell ref="C57:E57"/>
    <mergeCell ref="G57:H57"/>
    <mergeCell ref="C58:E58"/>
    <mergeCell ref="G58:H58"/>
    <mergeCell ref="C59:E59"/>
    <mergeCell ref="G59:H59"/>
    <mergeCell ref="C54:E54"/>
    <mergeCell ref="G54:H54"/>
    <mergeCell ref="C55:E55"/>
    <mergeCell ref="G55:H55"/>
    <mergeCell ref="C56:E56"/>
    <mergeCell ref="G56:H56"/>
    <mergeCell ref="C67:E67"/>
    <mergeCell ref="G67:H67"/>
    <mergeCell ref="C68:E68"/>
    <mergeCell ref="G68:H68"/>
    <mergeCell ref="C69:E69"/>
    <mergeCell ref="G69:H69"/>
    <mergeCell ref="C60:E60"/>
    <mergeCell ref="G60:H60"/>
    <mergeCell ref="C65:E65"/>
    <mergeCell ref="G65:H65"/>
    <mergeCell ref="C66:E66"/>
    <mergeCell ref="G66:H66"/>
    <mergeCell ref="B73:F73"/>
    <mergeCell ref="G73:H73"/>
    <mergeCell ref="C1048496:E1048496"/>
    <mergeCell ref="C70:E70"/>
    <mergeCell ref="G70:H70"/>
    <mergeCell ref="C71:E71"/>
    <mergeCell ref="G71:H71"/>
    <mergeCell ref="C72:E72"/>
    <mergeCell ref="G72:H72"/>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Ninham Shand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Tjaart vd Walt</dc:creator>
  <cp:keywords/>
  <dc:description/>
  <cp:lastModifiedBy>londiwe.zuma@kzntransport.gov.za</cp:lastModifiedBy>
  <cp:revision/>
  <dcterms:created xsi:type="dcterms:W3CDTF">2002-10-04T09:45:02Z</dcterms:created>
  <dcterms:modified xsi:type="dcterms:W3CDTF">2024-04-30T12:20:58Z</dcterms:modified>
  <cp:category/>
  <cp:contentStatus/>
</cp:coreProperties>
</file>